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GoBack" localSheetId="0">'Лист1'!#REF!</definedName>
    <definedName name="_xlnm.Print_Area" localSheetId="0">'Лист1'!$A$1:$L$84</definedName>
  </definedNames>
  <calcPr fullCalcOnLoad="1"/>
</workbook>
</file>

<file path=xl/sharedStrings.xml><?xml version="1.0" encoding="utf-8"?>
<sst xmlns="http://schemas.openxmlformats.org/spreadsheetml/2006/main" count="288" uniqueCount="59">
  <si>
    <t>Ресурсное обеспечение реализации муниципальной программы за счет средств бюджета МР «Троицко-Печорский»</t>
  </si>
  <si>
    <t xml:space="preserve">   Статус    </t>
  </si>
  <si>
    <t>Наименование муниципальной программы,  подпрограммы муниципальной программы</t>
  </si>
  <si>
    <t xml:space="preserve">Ответственный  исполнитель, соисполнители, куратор    </t>
  </si>
  <si>
    <t xml:space="preserve">  Код бюджетной  классификации  </t>
  </si>
  <si>
    <t>ГРБС</t>
  </si>
  <si>
    <t>Рз,  Пр</t>
  </si>
  <si>
    <t>ЦЦСР</t>
  </si>
  <si>
    <t>ВВР</t>
  </si>
  <si>
    <t xml:space="preserve">Муниципальная программа    </t>
  </si>
  <si>
    <t>Муниципальная программа муниципального образования муниципальный район «Троицко-Печорский» «Развитие образования»</t>
  </si>
  <si>
    <t xml:space="preserve">Всего         </t>
  </si>
  <si>
    <t xml:space="preserve"> X  </t>
  </si>
  <si>
    <t xml:space="preserve"> X </t>
  </si>
  <si>
    <t>Управление образования</t>
  </si>
  <si>
    <t xml:space="preserve">Подпрограмма 1 .         </t>
  </si>
  <si>
    <t>Всего</t>
  </si>
  <si>
    <t xml:space="preserve">Подпрограмма 2 .         </t>
  </si>
  <si>
    <t xml:space="preserve">Подпрограмма 3 .         </t>
  </si>
  <si>
    <t xml:space="preserve">Подпрограмма 4 .         </t>
  </si>
  <si>
    <t>ЗАДАЧА 2.Повышение качества дополнительного образования</t>
  </si>
  <si>
    <t>ЗАДАЧА 1. Обеспечение  доступности  дополнительного образования</t>
  </si>
  <si>
    <t xml:space="preserve">    Расходы ( руб.), годы    </t>
  </si>
  <si>
    <t xml:space="preserve"> "Обеспечение реализации муниципальной программы"</t>
  </si>
  <si>
    <t>"Оздоровление, отдых детей и трудоустройство подростков"</t>
  </si>
  <si>
    <t>ЗАДАЧА 1.  "Оздоровление, отдых детей и трудоустройство подростков"</t>
  </si>
  <si>
    <t>"Дополнительное образование"</t>
  </si>
  <si>
    <t xml:space="preserve">«Развитие системы дошкольного и общего образования» </t>
  </si>
  <si>
    <t>ЗАДАЧА 2.Обеспечение  качества дошкольного и общего образования.</t>
  </si>
  <si>
    <t xml:space="preserve">2.1. Организация досуговой деятельности с обучающимися и воспитанниками     </t>
  </si>
  <si>
    <t>1.1.Оказание муниципальных услуг организациями дополнительного  образования</t>
  </si>
  <si>
    <t xml:space="preserve"> 1.1 Организация трудоустройства обучающихся</t>
  </si>
  <si>
    <t xml:space="preserve">ЗАДАЧА 1. Обеспечение  доступности  дошкольного и общего  образования. </t>
  </si>
  <si>
    <t>ЗАДАЧА 3. Развитие кадровых ресурсов</t>
  </si>
  <si>
    <t xml:space="preserve"> Основное мероприятие 3.1. Развитие профессионального мастерства педагогов  образовательных организаций.</t>
  </si>
  <si>
    <t>Отдел промышленности, сторительства и ЖКХ администрации муниципального района "Троицко-Печорский"</t>
  </si>
  <si>
    <t>1.2.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типа.</t>
  </si>
  <si>
    <t>"Таблица 5</t>
  </si>
  <si>
    <t>1.1.Оказание муниципальных услуг организациями дошкольного образования</t>
  </si>
  <si>
    <t xml:space="preserve">1.2.Оказание муниципальных услуг общеобразовательными организациями </t>
  </si>
  <si>
    <t>1.3.Основное  мероприятие. 
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</si>
  <si>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 xml:space="preserve"> 2.4. Укрепление материально-технической базы и создание безопасных условий в муниципальных образовательных организациях</t>
  </si>
  <si>
    <t>2.5. Основное мероприятие. Строительство объектов социальной феры в сельской местности</t>
  </si>
  <si>
    <t>2.6.Основное мероприятие.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</si>
  <si>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2.7.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типа.</t>
  </si>
  <si>
    <t>2.8. 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</si>
  <si>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1.3.Обеспечение оздоровления и отдыха  детей на территорий муниципального района "Троицко-Печорский"</t>
  </si>
  <si>
    <t>1.2.Мероприятие по проведению оздоровительной кампании детей</t>
  </si>
  <si>
    <t>ЗАДАЧА 1.Обеспечение деятельности подведомственных учреждений</t>
  </si>
  <si>
    <t xml:space="preserve"> Основное мероприятие 1.1. Обеспечение деятельности подведомственных учреждений</t>
  </si>
  <si>
    <t xml:space="preserve"> 1.4.  Реализации мер по привлечению специалистов для работы в  учреждениях, финансируемых  из бюджета муниципального района «Троицко – Печорский»</t>
  </si>
  <si>
    <t>1.5. Организация и проведение государственной итоговой аттестации обучающихся, освоивших образовательные программы основного общего и среднего общего образования на территории муниципального района "Троицко-Печорский"</t>
  </si>
  <si>
    <t>2.3Поддержка одаренных и талантливых детей и молодежи на территории муниципального района "Троицко-Печорский"</t>
  </si>
  <si>
    <t xml:space="preserve">2.1.Укрепление материально-технической базы и создание безопасных условий в муниципальных образовательных организациях </t>
  </si>
  <si>
    <t>2.2.Осуществление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типа.</t>
  </si>
  <si>
    <t>2.9. Реализация народных проектов в сфере образования, прошедших отбор в рамках проекта "Народный бюджет"</t>
  </si>
  <si>
    <t xml:space="preserve">2.2. Социальная поддержка отдельных категорий обучающихся (воспитанников) образовательных организаций                                             </t>
  </si>
  <si>
    <t xml:space="preserve"> 2.4. Укрепление материально-технической базы и создание безопасных условий в организациях в сфере образования в Республики Коми</t>
  </si>
  <si>
    <t xml:space="preserve">Приложение 1
к постановлению администрации             муниципального района
 «Троицко – Печорский»                                                         от 11.08.2017 г. № 08/805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</si>
</sst>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&quot;р.&quot;"/>
    <numFmt numFmtId="190" formatCode="0.0000"/>
    <numFmt numFmtId="191" formatCode="0.00000"/>
    <numFmt numFmtId="192" formatCode="0.000"/>
    <numFmt numFmtId="193" formatCode="0.0"/>
    <numFmt numFmtId="194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20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4" fontId="46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4" fontId="46" fillId="0" borderId="10" xfId="0" applyNumberFormat="1" applyFont="1" applyFill="1" applyBorder="1" applyAlignment="1">
      <alignment vertical="top" wrapText="1"/>
    </xf>
    <xf numFmtId="4" fontId="47" fillId="0" borderId="10" xfId="0" applyNumberFormat="1" applyFont="1" applyFill="1" applyBorder="1" applyAlignment="1">
      <alignment horizontal="right" vertical="top" wrapText="1"/>
    </xf>
    <xf numFmtId="4" fontId="47" fillId="0" borderId="10" xfId="0" applyNumberFormat="1" applyFont="1" applyFill="1" applyBorder="1" applyAlignment="1">
      <alignment vertical="top" wrapText="1"/>
    </xf>
    <xf numFmtId="4" fontId="48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Border="1" applyAlignment="1">
      <alignment/>
    </xf>
    <xf numFmtId="4" fontId="49" fillId="0" borderId="10" xfId="0" applyNumberFormat="1" applyFont="1" applyFill="1" applyBorder="1" applyAlignment="1">
      <alignment horizontal="right" vertical="top" wrapText="1"/>
    </xf>
    <xf numFmtId="4" fontId="3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4" fontId="50" fillId="0" borderId="10" xfId="0" applyNumberFormat="1" applyFont="1" applyFill="1" applyBorder="1" applyAlignment="1">
      <alignment horizontal="right" vertical="top" wrapText="1"/>
    </xf>
    <xf numFmtId="4" fontId="50" fillId="0" borderId="10" xfId="0" applyNumberFormat="1" applyFont="1" applyFill="1" applyBorder="1" applyAlignment="1">
      <alignment vertical="top" wrapText="1"/>
    </xf>
    <xf numFmtId="4" fontId="51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4" fontId="52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 horizontal="right"/>
    </xf>
    <xf numFmtId="0" fontId="46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1" fontId="46" fillId="0" borderId="10" xfId="0" applyNumberFormat="1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top" wrapText="1"/>
    </xf>
    <xf numFmtId="3" fontId="46" fillId="0" borderId="12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right"/>
    </xf>
    <xf numFmtId="0" fontId="52" fillId="0" borderId="10" xfId="0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4" fontId="53" fillId="0" borderId="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46" fillId="0" borderId="13" xfId="0" applyFont="1" applyFill="1" applyBorder="1" applyAlignment="1">
      <alignment horizontal="left" vertical="top" wrapText="1"/>
    </xf>
    <xf numFmtId="0" fontId="46" fillId="0" borderId="14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vertical="top" wrapText="1"/>
    </xf>
    <xf numFmtId="0" fontId="46" fillId="0" borderId="14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46" fillId="0" borderId="12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vertical="top" wrapText="1"/>
    </xf>
    <xf numFmtId="0" fontId="49" fillId="0" borderId="13" xfId="0" applyFont="1" applyFill="1" applyBorder="1" applyAlignment="1">
      <alignment horizontal="left" vertical="top" wrapText="1"/>
    </xf>
    <xf numFmtId="0" fontId="49" fillId="0" borderId="14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wrapText="1"/>
    </xf>
    <xf numFmtId="4" fontId="50" fillId="0" borderId="0" xfId="0" applyNumberFormat="1" applyFont="1" applyFill="1" applyBorder="1" applyAlignment="1">
      <alignment horizontal="right" wrapText="1"/>
    </xf>
    <xf numFmtId="0" fontId="46" fillId="0" borderId="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center" vertical="top" wrapText="1"/>
    </xf>
    <xf numFmtId="0" fontId="46" fillId="0" borderId="14" xfId="0" applyFont="1" applyFill="1" applyBorder="1" applyAlignment="1">
      <alignment horizontal="center" vertical="top" wrapText="1"/>
    </xf>
    <xf numFmtId="4" fontId="46" fillId="0" borderId="11" xfId="0" applyNumberFormat="1" applyFont="1" applyFill="1" applyBorder="1" applyAlignment="1">
      <alignment horizontal="center" vertical="top" wrapText="1"/>
    </xf>
    <xf numFmtId="4" fontId="46" fillId="0" borderId="16" xfId="0" applyNumberFormat="1" applyFont="1" applyFill="1" applyBorder="1" applyAlignment="1">
      <alignment horizontal="center" vertical="top" wrapText="1"/>
    </xf>
    <xf numFmtId="4" fontId="46" fillId="0" borderId="17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47" fillId="0" borderId="12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left" vertical="top" wrapText="1"/>
    </xf>
    <xf numFmtId="0" fontId="48" fillId="0" borderId="14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16" fontId="50" fillId="0" borderId="13" xfId="0" applyNumberFormat="1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8" fillId="0" borderId="13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top" wrapText="1"/>
    </xf>
    <xf numFmtId="0" fontId="54" fillId="0" borderId="13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left" vertical="top" wrapText="1"/>
    </xf>
    <xf numFmtId="16" fontId="50" fillId="0" borderId="10" xfId="0" applyNumberFormat="1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top" wrapText="1"/>
    </xf>
    <xf numFmtId="16" fontId="50" fillId="0" borderId="14" xfId="0" applyNumberFormat="1" applyFont="1" applyFill="1" applyBorder="1" applyAlignment="1">
      <alignment horizontal="left" vertical="top" wrapText="1"/>
    </xf>
    <xf numFmtId="16" fontId="50" fillId="0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94"/>
  <sheetViews>
    <sheetView tabSelected="1" view="pageBreakPreview" zoomScale="49" zoomScaleNormal="78" zoomScaleSheetLayoutView="49" workbookViewId="0" topLeftCell="A1">
      <selection activeCell="A4" sqref="A4:L6"/>
    </sheetView>
  </sheetViews>
  <sheetFormatPr defaultColWidth="9.140625" defaultRowHeight="15" outlineLevelRow="1" outlineLevelCol="2"/>
  <cols>
    <col min="1" max="1" width="48.7109375" style="32" customWidth="1"/>
    <col min="2" max="2" width="25.8515625" style="32" customWidth="1"/>
    <col min="3" max="3" width="43.421875" style="32" customWidth="1"/>
    <col min="4" max="7" width="9.140625" style="32" hidden="1" customWidth="1" outlineLevel="2"/>
    <col min="8" max="10" width="23.140625" style="33" customWidth="1" collapsed="1"/>
    <col min="11" max="11" width="20.28125" style="33" customWidth="1"/>
    <col min="12" max="12" width="20.8515625" style="33" customWidth="1"/>
    <col min="13" max="13" width="28.8515625" style="2" customWidth="1"/>
    <col min="14" max="14" width="33.8515625" style="2" customWidth="1"/>
    <col min="15" max="15" width="30.421875" style="2" customWidth="1"/>
    <col min="16" max="16" width="27.421875" style="2" customWidth="1"/>
    <col min="17" max="17" width="21.8515625" style="2" customWidth="1"/>
    <col min="18" max="54" width="9.140625" style="2" customWidth="1"/>
    <col min="55" max="16384" width="9.140625" style="3" customWidth="1"/>
  </cols>
  <sheetData>
    <row r="1" spans="1:12" s="2" customFormat="1" ht="117" customHeight="1">
      <c r="A1" s="22"/>
      <c r="B1" s="23"/>
      <c r="C1" s="23"/>
      <c r="D1" s="23"/>
      <c r="E1" s="23"/>
      <c r="F1" s="23"/>
      <c r="G1" s="23"/>
      <c r="H1" s="23"/>
      <c r="I1" s="23"/>
      <c r="J1" s="56" t="s">
        <v>58</v>
      </c>
      <c r="K1" s="56"/>
      <c r="L1" s="56"/>
    </row>
    <row r="2" spans="1:12" s="2" customFormat="1" ht="18.75">
      <c r="A2" s="22"/>
      <c r="B2" s="23"/>
      <c r="C2" s="23"/>
      <c r="D2" s="23"/>
      <c r="E2" s="23"/>
      <c r="F2" s="23"/>
      <c r="G2" s="23"/>
      <c r="H2" s="24"/>
      <c r="I2" s="24"/>
      <c r="J2" s="24"/>
      <c r="K2" s="23"/>
      <c r="L2" s="25" t="s">
        <v>37</v>
      </c>
    </row>
    <row r="3" spans="1:12" s="2" customFormat="1" ht="18.75">
      <c r="A3" s="22"/>
      <c r="B3" s="23"/>
      <c r="C3" s="23"/>
      <c r="D3" s="23"/>
      <c r="E3" s="23"/>
      <c r="F3" s="23"/>
      <c r="G3" s="23"/>
      <c r="H3" s="24"/>
      <c r="I3" s="24"/>
      <c r="J3" s="24"/>
      <c r="K3" s="24"/>
      <c r="L3" s="24"/>
    </row>
    <row r="4" spans="1:12" s="2" customFormat="1" ht="18.7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s="2" customFormat="1" ht="18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2" customFormat="1" ht="18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54" s="27" customFormat="1" ht="36" customHeight="1">
      <c r="A7" s="59" t="s">
        <v>1</v>
      </c>
      <c r="B7" s="59" t="s">
        <v>2</v>
      </c>
      <c r="C7" s="59" t="s">
        <v>3</v>
      </c>
      <c r="D7" s="59" t="s">
        <v>4</v>
      </c>
      <c r="E7" s="59"/>
      <c r="F7" s="59"/>
      <c r="G7" s="59"/>
      <c r="H7" s="26"/>
      <c r="I7" s="26"/>
      <c r="J7" s="62" t="s">
        <v>22</v>
      </c>
      <c r="K7" s="63"/>
      <c r="L7" s="6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12" ht="22.5" customHeight="1">
      <c r="A8" s="59"/>
      <c r="B8" s="59"/>
      <c r="C8" s="59"/>
      <c r="D8" s="37" t="s">
        <v>5</v>
      </c>
      <c r="E8" s="37" t="s">
        <v>6</v>
      </c>
      <c r="F8" s="37" t="s">
        <v>7</v>
      </c>
      <c r="G8" s="37" t="s">
        <v>8</v>
      </c>
      <c r="H8" s="28">
        <v>2015</v>
      </c>
      <c r="I8" s="28">
        <v>2016</v>
      </c>
      <c r="J8" s="28">
        <v>2017</v>
      </c>
      <c r="K8" s="28">
        <v>2018</v>
      </c>
      <c r="L8" s="28">
        <v>2019</v>
      </c>
    </row>
    <row r="9" spans="1:12" ht="18.75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30">
        <v>9</v>
      </c>
      <c r="I9" s="30">
        <v>9</v>
      </c>
      <c r="J9" s="30">
        <v>9</v>
      </c>
      <c r="K9" s="30">
        <v>10</v>
      </c>
      <c r="L9" s="30">
        <v>10</v>
      </c>
    </row>
    <row r="10" spans="1:15" ht="41.25" customHeight="1">
      <c r="A10" s="69" t="s">
        <v>9</v>
      </c>
      <c r="B10" s="69" t="s">
        <v>10</v>
      </c>
      <c r="C10" s="39" t="s">
        <v>11</v>
      </c>
      <c r="D10" s="39" t="s">
        <v>12</v>
      </c>
      <c r="E10" s="39" t="s">
        <v>13</v>
      </c>
      <c r="F10" s="39" t="s">
        <v>12</v>
      </c>
      <c r="G10" s="39" t="s">
        <v>13</v>
      </c>
      <c r="H10" s="7">
        <f>H13+H55+H67+H77</f>
        <v>283465632.41999996</v>
      </c>
      <c r="I10" s="7">
        <f>I13+I55+I67+I77</f>
        <v>277818881.99</v>
      </c>
      <c r="J10" s="7">
        <f>J13+J55+J67+J77</f>
        <v>280018902.49</v>
      </c>
      <c r="K10" s="7">
        <f>K13+K55+K67+K77</f>
        <v>218998400</v>
      </c>
      <c r="L10" s="7">
        <f>L13+L55+L67+L77</f>
        <v>220009215</v>
      </c>
      <c r="M10" s="21">
        <f>266575264+13826628</f>
        <v>280401892</v>
      </c>
      <c r="N10" s="21"/>
      <c r="O10" s="21"/>
    </row>
    <row r="11" spans="1:13" ht="78.75" customHeight="1">
      <c r="A11" s="69"/>
      <c r="B11" s="69"/>
      <c r="C11" s="39" t="s">
        <v>35</v>
      </c>
      <c r="D11" s="39"/>
      <c r="E11" s="39" t="s">
        <v>13</v>
      </c>
      <c r="F11" s="39" t="s">
        <v>12</v>
      </c>
      <c r="G11" s="39" t="s">
        <v>13</v>
      </c>
      <c r="H11" s="7">
        <f>H14</f>
        <v>680253.33</v>
      </c>
      <c r="I11" s="7">
        <f>I14</f>
        <v>0</v>
      </c>
      <c r="J11" s="7">
        <f>J14</f>
        <v>0</v>
      </c>
      <c r="K11" s="7">
        <f>K14</f>
        <v>0</v>
      </c>
      <c r="L11" s="7">
        <f>L14</f>
        <v>0</v>
      </c>
      <c r="M11" s="8"/>
    </row>
    <row r="12" spans="1:13" ht="41.25" customHeight="1">
      <c r="A12" s="69"/>
      <c r="B12" s="69"/>
      <c r="C12" s="39" t="s">
        <v>14</v>
      </c>
      <c r="D12" s="39"/>
      <c r="E12" s="39" t="s">
        <v>13</v>
      </c>
      <c r="F12" s="39" t="s">
        <v>12</v>
      </c>
      <c r="G12" s="39" t="s">
        <v>13</v>
      </c>
      <c r="H12" s="7">
        <f>H15+H56+H68+H78</f>
        <v>282785379.09</v>
      </c>
      <c r="I12" s="7">
        <f>I15+I56+I68+I78</f>
        <v>277818881.99</v>
      </c>
      <c r="J12" s="7">
        <f>J15+J56+J68+J78</f>
        <v>280018902.49</v>
      </c>
      <c r="K12" s="7">
        <f>K15+K56+K68+K78</f>
        <v>218998400</v>
      </c>
      <c r="L12" s="7">
        <f>L15+L56+L68+L78</f>
        <v>220009215</v>
      </c>
      <c r="M12" s="34"/>
    </row>
    <row r="13" spans="1:54" s="12" customFormat="1" ht="41.25" customHeight="1">
      <c r="A13" s="51" t="s">
        <v>15</v>
      </c>
      <c r="B13" s="51" t="s">
        <v>27</v>
      </c>
      <c r="C13" s="38" t="s">
        <v>11</v>
      </c>
      <c r="D13" s="38"/>
      <c r="E13" s="38" t="s">
        <v>13</v>
      </c>
      <c r="F13" s="38" t="s">
        <v>12</v>
      </c>
      <c r="G13" s="38" t="s">
        <v>13</v>
      </c>
      <c r="H13" s="9">
        <f>H16+H28+H51</f>
        <v>253558014.23999998</v>
      </c>
      <c r="I13" s="9">
        <f>I16+I28+I51</f>
        <v>246920769.75</v>
      </c>
      <c r="J13" s="9">
        <f>J16+J28+J51</f>
        <v>250354400.49</v>
      </c>
      <c r="K13" s="9">
        <f>K16+K28+K51</f>
        <v>198789624</v>
      </c>
      <c r="L13" s="9">
        <f>L16+L28+L51</f>
        <v>199690439</v>
      </c>
      <c r="M13" s="10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</row>
    <row r="14" spans="1:54" s="12" customFormat="1" ht="79.5" customHeight="1">
      <c r="A14" s="51"/>
      <c r="B14" s="51"/>
      <c r="C14" s="39" t="s">
        <v>35</v>
      </c>
      <c r="D14" s="38"/>
      <c r="E14" s="38"/>
      <c r="F14" s="38"/>
      <c r="G14" s="38"/>
      <c r="H14" s="9">
        <f>H29</f>
        <v>680253.33</v>
      </c>
      <c r="I14" s="9">
        <f>I29</f>
        <v>0</v>
      </c>
      <c r="J14" s="9">
        <f>J29</f>
        <v>0</v>
      </c>
      <c r="K14" s="9">
        <f>K29</f>
        <v>0</v>
      </c>
      <c r="L14" s="9">
        <f>L29</f>
        <v>0</v>
      </c>
      <c r="M14" s="10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</row>
    <row r="15" spans="1:54" s="12" customFormat="1" ht="41.25" customHeight="1">
      <c r="A15" s="51"/>
      <c r="B15" s="51"/>
      <c r="C15" s="38" t="s">
        <v>14</v>
      </c>
      <c r="D15" s="38"/>
      <c r="E15" s="38" t="s">
        <v>13</v>
      </c>
      <c r="F15" s="38" t="s">
        <v>12</v>
      </c>
      <c r="G15" s="38" t="s">
        <v>13</v>
      </c>
      <c r="H15" s="9">
        <f>H17+H30+H52</f>
        <v>252877760.91</v>
      </c>
      <c r="I15" s="9">
        <f>I17+I30+I52</f>
        <v>246920769.75</v>
      </c>
      <c r="J15" s="9">
        <f>J17+J30+J52</f>
        <v>250354400.49</v>
      </c>
      <c r="K15" s="9">
        <f>K17+K30+K52</f>
        <v>198789624</v>
      </c>
      <c r="L15" s="9">
        <f>L17+L30+L52</f>
        <v>199690439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1:12" ht="41.25" customHeight="1">
      <c r="A16" s="65" t="s">
        <v>32</v>
      </c>
      <c r="B16" s="59"/>
      <c r="C16" s="37" t="s">
        <v>11</v>
      </c>
      <c r="D16" s="37"/>
      <c r="E16" s="37" t="s">
        <v>13</v>
      </c>
      <c r="F16" s="37" t="s">
        <v>12</v>
      </c>
      <c r="G16" s="37" t="s">
        <v>13</v>
      </c>
      <c r="H16" s="1">
        <f>H17</f>
        <v>226533727.82</v>
      </c>
      <c r="I16" s="1">
        <f>I17</f>
        <v>223603580.65</v>
      </c>
      <c r="J16" s="1">
        <f>J17</f>
        <v>214746412.49</v>
      </c>
      <c r="K16" s="1">
        <f>K17</f>
        <v>182700100</v>
      </c>
      <c r="L16" s="1">
        <f>L17</f>
        <v>183015100</v>
      </c>
    </row>
    <row r="17" spans="1:12" ht="41.25" customHeight="1">
      <c r="A17" s="46"/>
      <c r="B17" s="59"/>
      <c r="C17" s="37" t="s">
        <v>14</v>
      </c>
      <c r="D17" s="37"/>
      <c r="E17" s="37" t="s">
        <v>13</v>
      </c>
      <c r="F17" s="37" t="s">
        <v>12</v>
      </c>
      <c r="G17" s="37" t="s">
        <v>13</v>
      </c>
      <c r="H17" s="1">
        <f>H23+H21+H19+H25+H27</f>
        <v>226533727.82</v>
      </c>
      <c r="I17" s="1">
        <f>I23+I21+I19+I25+I27</f>
        <v>223603580.65</v>
      </c>
      <c r="J17" s="1">
        <f>J23+J21+J19+J25+J27</f>
        <v>214746412.49</v>
      </c>
      <c r="K17" s="1">
        <f>K23+K21+K19+K25+K27</f>
        <v>182700100</v>
      </c>
      <c r="L17" s="1">
        <f>L23+L21+L19+L25+L27</f>
        <v>183015100</v>
      </c>
    </row>
    <row r="18" spans="1:12" ht="30.75" customHeight="1">
      <c r="A18" s="45" t="s">
        <v>38</v>
      </c>
      <c r="B18" s="59"/>
      <c r="C18" s="37" t="s">
        <v>11</v>
      </c>
      <c r="D18" s="37"/>
      <c r="E18" s="37" t="s">
        <v>13</v>
      </c>
      <c r="F18" s="37" t="s">
        <v>12</v>
      </c>
      <c r="G18" s="37" t="s">
        <v>13</v>
      </c>
      <c r="H18" s="1">
        <f>H19</f>
        <v>9232000</v>
      </c>
      <c r="I18" s="1">
        <f>I19</f>
        <v>8930655</v>
      </c>
      <c r="J18" s="1">
        <f>J19</f>
        <v>8492600</v>
      </c>
      <c r="K18" s="1">
        <f>K19</f>
        <v>5000000</v>
      </c>
      <c r="L18" s="1">
        <f>L19</f>
        <v>5100000</v>
      </c>
    </row>
    <row r="19" spans="1:12" ht="30.75" customHeight="1">
      <c r="A19" s="46"/>
      <c r="B19" s="59"/>
      <c r="C19" s="37" t="s">
        <v>14</v>
      </c>
      <c r="D19" s="37"/>
      <c r="E19" s="37" t="s">
        <v>13</v>
      </c>
      <c r="F19" s="37" t="s">
        <v>12</v>
      </c>
      <c r="G19" s="37" t="s">
        <v>13</v>
      </c>
      <c r="H19" s="1">
        <v>9232000</v>
      </c>
      <c r="I19" s="1">
        <v>8930655</v>
      </c>
      <c r="J19" s="1">
        <f>7282900+1695100+14600-500000</f>
        <v>8492600</v>
      </c>
      <c r="K19" s="1">
        <v>5000000</v>
      </c>
      <c r="L19" s="1">
        <v>5100000</v>
      </c>
    </row>
    <row r="20" spans="1:12" ht="38.25" customHeight="1">
      <c r="A20" s="45" t="s">
        <v>39</v>
      </c>
      <c r="B20" s="35"/>
      <c r="C20" s="37" t="s">
        <v>11</v>
      </c>
      <c r="D20" s="37"/>
      <c r="E20" s="37"/>
      <c r="F20" s="37"/>
      <c r="G20" s="37"/>
      <c r="H20" s="1">
        <f>H21</f>
        <v>53198821</v>
      </c>
      <c r="I20" s="1">
        <f>I21</f>
        <v>56307637</v>
      </c>
      <c r="J20" s="1">
        <f>J21</f>
        <v>57428312.49</v>
      </c>
      <c r="K20" s="1">
        <f>K21</f>
        <v>29000000</v>
      </c>
      <c r="L20" s="1">
        <f>L21</f>
        <v>29200000</v>
      </c>
    </row>
    <row r="21" spans="1:12" ht="38.25" customHeight="1">
      <c r="A21" s="46"/>
      <c r="B21" s="35"/>
      <c r="C21" s="37" t="s">
        <v>14</v>
      </c>
      <c r="D21" s="37"/>
      <c r="E21" s="37"/>
      <c r="F21" s="37"/>
      <c r="G21" s="37"/>
      <c r="H21" s="1">
        <v>53198821</v>
      </c>
      <c r="I21" s="1">
        <v>56307637</v>
      </c>
      <c r="J21" s="1">
        <f>46426800+8007100+3290573-352653.51+56493</f>
        <v>57428312.49</v>
      </c>
      <c r="K21" s="1">
        <v>29000000</v>
      </c>
      <c r="L21" s="1">
        <v>29200000</v>
      </c>
    </row>
    <row r="22" spans="1:12" ht="45.75" customHeight="1">
      <c r="A22" s="45" t="s">
        <v>40</v>
      </c>
      <c r="B22" s="59"/>
      <c r="C22" s="37" t="s">
        <v>11</v>
      </c>
      <c r="D22" s="37"/>
      <c r="E22" s="37" t="s">
        <v>13</v>
      </c>
      <c r="F22" s="37" t="s">
        <v>12</v>
      </c>
      <c r="G22" s="37" t="s">
        <v>13</v>
      </c>
      <c r="H22" s="1">
        <f>H23</f>
        <v>163592000</v>
      </c>
      <c r="I22" s="1">
        <f>I23</f>
        <v>157909000</v>
      </c>
      <c r="J22" s="1">
        <f>J23</f>
        <v>148375500</v>
      </c>
      <c r="K22" s="1">
        <f>K23</f>
        <v>148445100</v>
      </c>
      <c r="L22" s="1">
        <f>L23</f>
        <v>148445100</v>
      </c>
    </row>
    <row r="23" spans="1:13" ht="78.75" customHeight="1">
      <c r="A23" s="46"/>
      <c r="B23" s="59"/>
      <c r="C23" s="37" t="s">
        <v>14</v>
      </c>
      <c r="D23" s="37"/>
      <c r="E23" s="37" t="s">
        <v>13</v>
      </c>
      <c r="F23" s="37" t="s">
        <v>12</v>
      </c>
      <c r="G23" s="37" t="s">
        <v>13</v>
      </c>
      <c r="H23" s="1">
        <v>163592000</v>
      </c>
      <c r="I23" s="1">
        <f>29650300+129878500-1619800</f>
        <v>157909000</v>
      </c>
      <c r="J23" s="1">
        <f>24912467+124358133-895100</f>
        <v>148375500</v>
      </c>
      <c r="K23" s="1">
        <f>24712217+123732883</f>
        <v>148445100</v>
      </c>
      <c r="L23" s="1">
        <f>24712217+123732883</f>
        <v>148445100</v>
      </c>
      <c r="M23" s="8"/>
    </row>
    <row r="24" spans="1:12" ht="39.75" customHeight="1">
      <c r="A24" s="45" t="s">
        <v>50</v>
      </c>
      <c r="B24" s="59"/>
      <c r="C24" s="37" t="s">
        <v>11</v>
      </c>
      <c r="D24" s="37"/>
      <c r="E24" s="37" t="s">
        <v>13</v>
      </c>
      <c r="F24" s="37" t="s">
        <v>12</v>
      </c>
      <c r="G24" s="37" t="s">
        <v>13</v>
      </c>
      <c r="H24" s="1">
        <f>H25</f>
        <v>410173</v>
      </c>
      <c r="I24" s="1">
        <f>I25</f>
        <v>357000</v>
      </c>
      <c r="J24" s="1">
        <f>J25</f>
        <v>300000</v>
      </c>
      <c r="K24" s="1">
        <f>K25</f>
        <v>170000</v>
      </c>
      <c r="L24" s="1">
        <f>L25</f>
        <v>180000</v>
      </c>
    </row>
    <row r="25" spans="1:12" ht="54.75" customHeight="1">
      <c r="A25" s="46"/>
      <c r="B25" s="59"/>
      <c r="C25" s="37" t="s">
        <v>14</v>
      </c>
      <c r="D25" s="37"/>
      <c r="E25" s="37" t="s">
        <v>13</v>
      </c>
      <c r="F25" s="37" t="s">
        <v>12</v>
      </c>
      <c r="G25" s="37" t="s">
        <v>13</v>
      </c>
      <c r="H25" s="1">
        <v>410173</v>
      </c>
      <c r="I25" s="1">
        <f>300000-267811+267811+57000</f>
        <v>357000</v>
      </c>
      <c r="J25" s="1">
        <v>300000</v>
      </c>
      <c r="K25" s="1">
        <v>170000</v>
      </c>
      <c r="L25" s="1">
        <v>180000</v>
      </c>
    </row>
    <row r="26" spans="1:12" ht="62.25" customHeight="1">
      <c r="A26" s="45" t="s">
        <v>51</v>
      </c>
      <c r="B26" s="59"/>
      <c r="C26" s="37" t="s">
        <v>11</v>
      </c>
      <c r="D26" s="37"/>
      <c r="E26" s="37" t="s">
        <v>13</v>
      </c>
      <c r="F26" s="37" t="s">
        <v>12</v>
      </c>
      <c r="G26" s="37" t="s">
        <v>13</v>
      </c>
      <c r="H26" s="1">
        <f>H27</f>
        <v>100733.82</v>
      </c>
      <c r="I26" s="1">
        <f>I27</f>
        <v>99288.65</v>
      </c>
      <c r="J26" s="1">
        <f>J27</f>
        <v>150000</v>
      </c>
      <c r="K26" s="1">
        <f>K27</f>
        <v>85000</v>
      </c>
      <c r="L26" s="1">
        <f>L27</f>
        <v>90000</v>
      </c>
    </row>
    <row r="27" spans="1:12" ht="69.75" customHeight="1">
      <c r="A27" s="46"/>
      <c r="B27" s="59"/>
      <c r="C27" s="37" t="s">
        <v>14</v>
      </c>
      <c r="D27" s="37"/>
      <c r="E27" s="37" t="s">
        <v>13</v>
      </c>
      <c r="F27" s="37" t="s">
        <v>12</v>
      </c>
      <c r="G27" s="37" t="s">
        <v>13</v>
      </c>
      <c r="H27" s="1">
        <v>100733.82</v>
      </c>
      <c r="I27" s="1">
        <v>99288.65</v>
      </c>
      <c r="J27" s="1">
        <v>150000</v>
      </c>
      <c r="K27" s="1">
        <v>85000</v>
      </c>
      <c r="L27" s="1">
        <v>90000</v>
      </c>
    </row>
    <row r="28" spans="1:12" ht="32.25" customHeight="1">
      <c r="A28" s="73" t="s">
        <v>28</v>
      </c>
      <c r="B28" s="60"/>
      <c r="C28" s="37" t="s">
        <v>16</v>
      </c>
      <c r="D28" s="37"/>
      <c r="E28" s="37" t="s">
        <v>13</v>
      </c>
      <c r="F28" s="37" t="s">
        <v>12</v>
      </c>
      <c r="G28" s="37" t="s">
        <v>13</v>
      </c>
      <c r="H28" s="1">
        <f>H29+H30</f>
        <v>27000286.419999998</v>
      </c>
      <c r="I28" s="1">
        <f>I29+I30</f>
        <v>23291589.1</v>
      </c>
      <c r="J28" s="1">
        <f>J29+J30</f>
        <v>35577988</v>
      </c>
      <c r="K28" s="1">
        <f>K29+K30</f>
        <v>16089524</v>
      </c>
      <c r="L28" s="1">
        <f>L29+L30</f>
        <v>16675339</v>
      </c>
    </row>
    <row r="29" spans="1:12" ht="77.25" customHeight="1">
      <c r="A29" s="74"/>
      <c r="B29" s="61"/>
      <c r="C29" s="39" t="s">
        <v>35</v>
      </c>
      <c r="D29" s="37"/>
      <c r="E29" s="37"/>
      <c r="F29" s="37"/>
      <c r="G29" s="37"/>
      <c r="H29" s="1">
        <f>H42</f>
        <v>680253.33</v>
      </c>
      <c r="I29" s="1">
        <f>I42</f>
        <v>0</v>
      </c>
      <c r="J29" s="1">
        <f>J42</f>
        <v>0</v>
      </c>
      <c r="K29" s="1">
        <f>K42</f>
        <v>0</v>
      </c>
      <c r="L29" s="1">
        <f>L42</f>
        <v>0</v>
      </c>
    </row>
    <row r="30" spans="1:12" ht="29.25" customHeight="1">
      <c r="A30" s="46"/>
      <c r="B30" s="61"/>
      <c r="C30" s="37" t="s">
        <v>14</v>
      </c>
      <c r="D30" s="37"/>
      <c r="E30" s="37" t="s">
        <v>13</v>
      </c>
      <c r="F30" s="37" t="s">
        <v>12</v>
      </c>
      <c r="G30" s="37" t="s">
        <v>13</v>
      </c>
      <c r="H30" s="1">
        <f>H32+H34+H36+H38+H44+H46+H48</f>
        <v>26320033.09</v>
      </c>
      <c r="I30" s="1">
        <f>I32+I34+I36+I38+I44+I46+I48</f>
        <v>23291589.1</v>
      </c>
      <c r="J30" s="1">
        <f>J32+J34+J36+J38+J44+J46+J48+J50+J40</f>
        <v>35577988</v>
      </c>
      <c r="K30" s="1">
        <f>K32+K34+K36+K38+K44+K46+K48</f>
        <v>16089524</v>
      </c>
      <c r="L30" s="1">
        <f>L32+L34+L36+L38+L44+L46+L48</f>
        <v>16675339</v>
      </c>
    </row>
    <row r="31" spans="1:12" ht="32.25" customHeight="1">
      <c r="A31" s="45" t="s">
        <v>29</v>
      </c>
      <c r="B31" s="60"/>
      <c r="C31" s="37" t="s">
        <v>16</v>
      </c>
      <c r="D31" s="37"/>
      <c r="E31" s="37" t="s">
        <v>13</v>
      </c>
      <c r="F31" s="37" t="s">
        <v>12</v>
      </c>
      <c r="G31" s="37" t="s">
        <v>13</v>
      </c>
      <c r="H31" s="1">
        <f>H32</f>
        <v>211173</v>
      </c>
      <c r="I31" s="1">
        <f>I32</f>
        <v>128253.9</v>
      </c>
      <c r="J31" s="1">
        <f>J32</f>
        <v>170000</v>
      </c>
      <c r="K31" s="1">
        <f>K32</f>
        <v>90000</v>
      </c>
      <c r="L31" s="1">
        <f>L32</f>
        <v>100000</v>
      </c>
    </row>
    <row r="32" spans="1:12" ht="29.25" customHeight="1">
      <c r="A32" s="46"/>
      <c r="B32" s="61"/>
      <c r="C32" s="37" t="s">
        <v>14</v>
      </c>
      <c r="D32" s="37"/>
      <c r="E32" s="37" t="s">
        <v>13</v>
      </c>
      <c r="F32" s="37" t="s">
        <v>12</v>
      </c>
      <c r="G32" s="37" t="s">
        <v>13</v>
      </c>
      <c r="H32" s="4">
        <v>211173</v>
      </c>
      <c r="I32" s="4">
        <v>128253.9</v>
      </c>
      <c r="J32" s="4">
        <v>170000</v>
      </c>
      <c r="K32" s="4">
        <v>90000</v>
      </c>
      <c r="L32" s="4">
        <v>100000</v>
      </c>
    </row>
    <row r="33" spans="1:12" ht="30.75" customHeight="1">
      <c r="A33" s="45" t="s">
        <v>56</v>
      </c>
      <c r="B33" s="59"/>
      <c r="C33" s="37" t="s">
        <v>11</v>
      </c>
      <c r="D33" s="37"/>
      <c r="E33" s="37" t="s">
        <v>13</v>
      </c>
      <c r="F33" s="37" t="s">
        <v>12</v>
      </c>
      <c r="G33" s="37" t="s">
        <v>13</v>
      </c>
      <c r="H33" s="1">
        <f>H34</f>
        <v>419921.5</v>
      </c>
      <c r="I33" s="1">
        <f>I34</f>
        <v>435278.28</v>
      </c>
      <c r="J33" s="1">
        <f>J34</f>
        <v>600000</v>
      </c>
      <c r="K33" s="1">
        <f>K34</f>
        <v>250000</v>
      </c>
      <c r="L33" s="1">
        <f>L34</f>
        <v>270000</v>
      </c>
    </row>
    <row r="34" spans="1:12" ht="46.5" customHeight="1">
      <c r="A34" s="46"/>
      <c r="B34" s="59"/>
      <c r="C34" s="37" t="s">
        <v>14</v>
      </c>
      <c r="D34" s="37"/>
      <c r="E34" s="37" t="s">
        <v>13</v>
      </c>
      <c r="F34" s="37" t="s">
        <v>12</v>
      </c>
      <c r="G34" s="37" t="s">
        <v>13</v>
      </c>
      <c r="H34" s="1">
        <v>419921.5</v>
      </c>
      <c r="I34" s="1">
        <v>435278.28</v>
      </c>
      <c r="J34" s="1">
        <f>170000+280000+150000</f>
        <v>600000</v>
      </c>
      <c r="K34" s="1">
        <f>142500+107500</f>
        <v>250000</v>
      </c>
      <c r="L34" s="1">
        <f>154000+116000</f>
        <v>270000</v>
      </c>
    </row>
    <row r="35" spans="1:12" ht="37.5" customHeight="1">
      <c r="A35" s="77" t="s">
        <v>52</v>
      </c>
      <c r="B35" s="49"/>
      <c r="C35" s="37" t="s">
        <v>11</v>
      </c>
      <c r="D35" s="37"/>
      <c r="E35" s="37" t="s">
        <v>13</v>
      </c>
      <c r="F35" s="37" t="s">
        <v>12</v>
      </c>
      <c r="G35" s="37" t="s">
        <v>13</v>
      </c>
      <c r="H35" s="13">
        <f>H36</f>
        <v>100100</v>
      </c>
      <c r="I35" s="13">
        <f>I36</f>
        <v>101830</v>
      </c>
      <c r="J35" s="13">
        <f>J36</f>
        <v>152000</v>
      </c>
      <c r="K35" s="13">
        <f>K36</f>
        <v>85000</v>
      </c>
      <c r="L35" s="13">
        <f>L36</f>
        <v>90000</v>
      </c>
    </row>
    <row r="36" spans="1:12" ht="37.5" customHeight="1">
      <c r="A36" s="78"/>
      <c r="B36" s="49"/>
      <c r="C36" s="37" t="s">
        <v>14</v>
      </c>
      <c r="D36" s="37"/>
      <c r="E36" s="37" t="s">
        <v>13</v>
      </c>
      <c r="F36" s="37" t="s">
        <v>12</v>
      </c>
      <c r="G36" s="37" t="s">
        <v>13</v>
      </c>
      <c r="H36" s="14">
        <v>100100</v>
      </c>
      <c r="I36" s="14">
        <v>101830</v>
      </c>
      <c r="J36" s="14">
        <v>152000</v>
      </c>
      <c r="K36" s="14">
        <v>85000</v>
      </c>
      <c r="L36" s="14">
        <v>90000</v>
      </c>
    </row>
    <row r="37" spans="1:12" ht="38.25" customHeight="1">
      <c r="A37" s="78" t="s">
        <v>41</v>
      </c>
      <c r="B37" s="49"/>
      <c r="C37" s="37" t="s">
        <v>11</v>
      </c>
      <c r="D37" s="37"/>
      <c r="E37" s="37" t="s">
        <v>13</v>
      </c>
      <c r="F37" s="37" t="s">
        <v>12</v>
      </c>
      <c r="G37" s="37" t="s">
        <v>13</v>
      </c>
      <c r="H37" s="13">
        <f>H38</f>
        <v>9792163.1</v>
      </c>
      <c r="I37" s="13">
        <f>I38</f>
        <v>7286085.22</v>
      </c>
      <c r="J37" s="13">
        <f>J38</f>
        <v>18437900</v>
      </c>
      <c r="K37" s="13">
        <f>K38</f>
        <v>0</v>
      </c>
      <c r="L37" s="13">
        <f>L38</f>
        <v>0</v>
      </c>
    </row>
    <row r="38" spans="1:12" ht="38.25" customHeight="1">
      <c r="A38" s="78"/>
      <c r="B38" s="49"/>
      <c r="C38" s="37" t="s">
        <v>14</v>
      </c>
      <c r="D38" s="37"/>
      <c r="E38" s="37" t="s">
        <v>13</v>
      </c>
      <c r="F38" s="37" t="s">
        <v>12</v>
      </c>
      <c r="G38" s="37" t="s">
        <v>13</v>
      </c>
      <c r="H38" s="14">
        <v>9792163.1</v>
      </c>
      <c r="I38" s="14">
        <v>7286085.22</v>
      </c>
      <c r="J38" s="14">
        <f>2123249+8465151-40000+6753500+1136000</f>
        <v>18437900</v>
      </c>
      <c r="K38" s="14">
        <v>0</v>
      </c>
      <c r="L38" s="14">
        <v>0</v>
      </c>
    </row>
    <row r="39" spans="1:12" ht="38.25" customHeight="1">
      <c r="A39" s="78" t="s">
        <v>57</v>
      </c>
      <c r="B39" s="49"/>
      <c r="C39" s="42" t="s">
        <v>11</v>
      </c>
      <c r="D39" s="42"/>
      <c r="E39" s="42" t="s">
        <v>13</v>
      </c>
      <c r="F39" s="42" t="s">
        <v>12</v>
      </c>
      <c r="G39" s="42" t="s">
        <v>13</v>
      </c>
      <c r="H39" s="13">
        <f>H40</f>
        <v>0</v>
      </c>
      <c r="I39" s="13">
        <f>I40</f>
        <v>0</v>
      </c>
      <c r="J39" s="13">
        <f>J40</f>
        <v>406400</v>
      </c>
      <c r="K39" s="13">
        <f>K40</f>
        <v>0</v>
      </c>
      <c r="L39" s="13">
        <f>L40</f>
        <v>0</v>
      </c>
    </row>
    <row r="40" spans="1:12" ht="38.25" customHeight="1">
      <c r="A40" s="78"/>
      <c r="B40" s="49"/>
      <c r="C40" s="42" t="s">
        <v>14</v>
      </c>
      <c r="D40" s="42"/>
      <c r="E40" s="42" t="s">
        <v>13</v>
      </c>
      <c r="F40" s="42" t="s">
        <v>12</v>
      </c>
      <c r="G40" s="42" t="s">
        <v>13</v>
      </c>
      <c r="H40" s="14">
        <v>0</v>
      </c>
      <c r="I40" s="14">
        <v>0</v>
      </c>
      <c r="J40" s="14">
        <v>406400</v>
      </c>
      <c r="K40" s="14">
        <v>0</v>
      </c>
      <c r="L40" s="14">
        <v>0</v>
      </c>
    </row>
    <row r="41" spans="1:12" ht="41.25" customHeight="1">
      <c r="A41" s="70" t="s">
        <v>42</v>
      </c>
      <c r="B41" s="42"/>
      <c r="C41" s="42" t="s">
        <v>11</v>
      </c>
      <c r="D41" s="42"/>
      <c r="E41" s="42"/>
      <c r="F41" s="42"/>
      <c r="G41" s="42"/>
      <c r="H41" s="14">
        <f>H42</f>
        <v>680253.33</v>
      </c>
      <c r="I41" s="14">
        <f>I42</f>
        <v>0</v>
      </c>
      <c r="J41" s="14">
        <f>J42</f>
        <v>0</v>
      </c>
      <c r="K41" s="14">
        <f>K42</f>
        <v>0</v>
      </c>
      <c r="L41" s="14">
        <f>L42</f>
        <v>0</v>
      </c>
    </row>
    <row r="42" spans="1:12" ht="81" customHeight="1">
      <c r="A42" s="80"/>
      <c r="B42" s="42"/>
      <c r="C42" s="42" t="s">
        <v>35</v>
      </c>
      <c r="D42" s="42"/>
      <c r="E42" s="42"/>
      <c r="F42" s="42"/>
      <c r="G42" s="42"/>
      <c r="H42" s="14">
        <v>680253.33</v>
      </c>
      <c r="I42" s="14">
        <f>4317033-1920234-2396799</f>
        <v>0</v>
      </c>
      <c r="J42" s="14">
        <f>4317033-1920234-2396799</f>
        <v>0</v>
      </c>
      <c r="K42" s="14">
        <v>0</v>
      </c>
      <c r="L42" s="14"/>
    </row>
    <row r="43" spans="1:12" ht="60.75" customHeight="1">
      <c r="A43" s="70" t="s">
        <v>43</v>
      </c>
      <c r="B43" s="60"/>
      <c r="C43" s="37" t="s">
        <v>11</v>
      </c>
      <c r="D43" s="37"/>
      <c r="E43" s="37"/>
      <c r="F43" s="37"/>
      <c r="G43" s="37"/>
      <c r="H43" s="14">
        <f>H44</f>
        <v>2852000</v>
      </c>
      <c r="I43" s="14">
        <f>I44</f>
        <v>2762219.08</v>
      </c>
      <c r="J43" s="14">
        <f>J44</f>
        <v>3356800</v>
      </c>
      <c r="K43" s="14">
        <f>K44</f>
        <v>3356800</v>
      </c>
      <c r="L43" s="14">
        <f>L44</f>
        <v>3735300</v>
      </c>
    </row>
    <row r="44" spans="1:12" ht="100.5" customHeight="1">
      <c r="A44" s="79"/>
      <c r="B44" s="61"/>
      <c r="C44" s="37" t="s">
        <v>14</v>
      </c>
      <c r="D44" s="37"/>
      <c r="E44" s="37"/>
      <c r="F44" s="37"/>
      <c r="G44" s="37"/>
      <c r="H44" s="14">
        <v>2852000</v>
      </c>
      <c r="I44" s="14">
        <v>2762219.08</v>
      </c>
      <c r="J44" s="14">
        <v>3356800</v>
      </c>
      <c r="K44" s="14">
        <v>3356800</v>
      </c>
      <c r="L44" s="14">
        <v>3735300</v>
      </c>
    </row>
    <row r="45" spans="1:12" ht="72.75" customHeight="1">
      <c r="A45" s="70" t="s">
        <v>44</v>
      </c>
      <c r="B45" s="37"/>
      <c r="C45" s="37" t="s">
        <v>11</v>
      </c>
      <c r="D45" s="37"/>
      <c r="E45" s="37"/>
      <c r="F45" s="37"/>
      <c r="G45" s="37"/>
      <c r="H45" s="14">
        <f>H46</f>
        <v>8167675.49</v>
      </c>
      <c r="I45" s="14">
        <f>I46</f>
        <v>7533922.62</v>
      </c>
      <c r="J45" s="14">
        <f>J46</f>
        <v>7598024</v>
      </c>
      <c r="K45" s="14">
        <f>K46</f>
        <v>7598024</v>
      </c>
      <c r="L45" s="14">
        <f>L46</f>
        <v>7598024</v>
      </c>
    </row>
    <row r="46" spans="1:12" ht="118.5" customHeight="1">
      <c r="A46" s="71"/>
      <c r="B46" s="37"/>
      <c r="C46" s="37" t="s">
        <v>14</v>
      </c>
      <c r="D46" s="37"/>
      <c r="E46" s="37"/>
      <c r="F46" s="37"/>
      <c r="G46" s="37"/>
      <c r="H46" s="14">
        <v>8167675.49</v>
      </c>
      <c r="I46" s="14">
        <v>7533922.62</v>
      </c>
      <c r="J46" s="14">
        <f>1363000+6235024</f>
        <v>7598024</v>
      </c>
      <c r="K46" s="14">
        <f>1363000+6235024</f>
        <v>7598024</v>
      </c>
      <c r="L46" s="14">
        <f>1363000+6235024</f>
        <v>7598024</v>
      </c>
    </row>
    <row r="47" spans="1:54" s="18" customFormat="1" ht="41.25" customHeight="1">
      <c r="A47" s="70" t="s">
        <v>45</v>
      </c>
      <c r="B47" s="15"/>
      <c r="C47" s="37" t="s">
        <v>11</v>
      </c>
      <c r="D47" s="15"/>
      <c r="E47" s="15"/>
      <c r="F47" s="15"/>
      <c r="G47" s="15"/>
      <c r="H47" s="13">
        <f>H48</f>
        <v>4777000</v>
      </c>
      <c r="I47" s="13">
        <f>I48</f>
        <v>5044000</v>
      </c>
      <c r="J47" s="13">
        <f>J48</f>
        <v>4516864</v>
      </c>
      <c r="K47" s="13">
        <f>K48</f>
        <v>4709700</v>
      </c>
      <c r="L47" s="13">
        <f>L48</f>
        <v>4882015</v>
      </c>
      <c r="M47" s="16"/>
      <c r="N47" s="17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1:54" s="18" customFormat="1" ht="56.25" customHeight="1">
      <c r="A48" s="71"/>
      <c r="B48" s="15"/>
      <c r="C48" s="37" t="s">
        <v>14</v>
      </c>
      <c r="D48" s="15"/>
      <c r="E48" s="15"/>
      <c r="F48" s="15"/>
      <c r="G48" s="15"/>
      <c r="H48" s="13">
        <v>4777000</v>
      </c>
      <c r="I48" s="13">
        <f>4544000+500000</f>
        <v>5044000</v>
      </c>
      <c r="J48" s="13">
        <f>4469200+47664</f>
        <v>4516864</v>
      </c>
      <c r="K48" s="13">
        <f>4660000+49700</f>
        <v>4709700</v>
      </c>
      <c r="L48" s="13">
        <f>4830500+51515</f>
        <v>4882015</v>
      </c>
      <c r="M48" s="16"/>
      <c r="N48" s="17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</row>
    <row r="49" spans="1:54" s="18" customFormat="1" ht="41.25" customHeight="1">
      <c r="A49" s="70" t="s">
        <v>55</v>
      </c>
      <c r="B49" s="15"/>
      <c r="C49" s="41" t="s">
        <v>11</v>
      </c>
      <c r="D49" s="15"/>
      <c r="E49" s="15"/>
      <c r="F49" s="15"/>
      <c r="G49" s="15"/>
      <c r="H49" s="13">
        <f>H50</f>
        <v>0</v>
      </c>
      <c r="I49" s="13">
        <f>I50</f>
        <v>0</v>
      </c>
      <c r="J49" s="13">
        <f>J50</f>
        <v>340000</v>
      </c>
      <c r="K49" s="13">
        <f>K50</f>
        <v>0</v>
      </c>
      <c r="L49" s="13">
        <f>L50</f>
        <v>0</v>
      </c>
      <c r="M49" s="16"/>
      <c r="N49" s="17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</row>
    <row r="50" spans="1:54" s="18" customFormat="1" ht="56.25" customHeight="1">
      <c r="A50" s="71"/>
      <c r="B50" s="15"/>
      <c r="C50" s="41" t="s">
        <v>14</v>
      </c>
      <c r="D50" s="15"/>
      <c r="E50" s="15"/>
      <c r="F50" s="15"/>
      <c r="G50" s="15"/>
      <c r="H50" s="13">
        <v>0</v>
      </c>
      <c r="I50" s="13">
        <v>0</v>
      </c>
      <c r="J50" s="13">
        <f>40000+300000</f>
        <v>340000</v>
      </c>
      <c r="K50" s="13">
        <v>0</v>
      </c>
      <c r="L50" s="13">
        <v>0</v>
      </c>
      <c r="M50" s="16"/>
      <c r="N50" s="17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</row>
    <row r="51" spans="1:12" ht="33" customHeight="1">
      <c r="A51" s="75" t="s">
        <v>33</v>
      </c>
      <c r="B51" s="60"/>
      <c r="C51" s="37" t="s">
        <v>11</v>
      </c>
      <c r="D51" s="37"/>
      <c r="E51" s="37"/>
      <c r="F51" s="37"/>
      <c r="G51" s="37"/>
      <c r="H51" s="14">
        <f>H52</f>
        <v>24000</v>
      </c>
      <c r="I51" s="14">
        <f>I52</f>
        <v>25600</v>
      </c>
      <c r="J51" s="14">
        <f>J52</f>
        <v>30000</v>
      </c>
      <c r="K51" s="14">
        <f>K52</f>
        <v>0</v>
      </c>
      <c r="L51" s="14">
        <f>L52</f>
        <v>0</v>
      </c>
    </row>
    <row r="52" spans="1:12" ht="33" customHeight="1">
      <c r="A52" s="76"/>
      <c r="B52" s="61"/>
      <c r="C52" s="37" t="s">
        <v>14</v>
      </c>
      <c r="D52" s="37"/>
      <c r="E52" s="37"/>
      <c r="F52" s="37"/>
      <c r="G52" s="37"/>
      <c r="H52" s="14">
        <f>H54</f>
        <v>24000</v>
      </c>
      <c r="I52" s="14">
        <f>I54</f>
        <v>25600</v>
      </c>
      <c r="J52" s="14">
        <f>J54</f>
        <v>30000</v>
      </c>
      <c r="K52" s="14">
        <f>K54</f>
        <v>0</v>
      </c>
      <c r="L52" s="14">
        <f>L54</f>
        <v>0</v>
      </c>
    </row>
    <row r="53" spans="1:12" ht="37.5" customHeight="1">
      <c r="A53" s="72" t="s">
        <v>34</v>
      </c>
      <c r="B53" s="59"/>
      <c r="C53" s="37" t="s">
        <v>11</v>
      </c>
      <c r="D53" s="37"/>
      <c r="E53" s="37" t="s">
        <v>13</v>
      </c>
      <c r="F53" s="37" t="s">
        <v>12</v>
      </c>
      <c r="G53" s="37" t="s">
        <v>13</v>
      </c>
      <c r="H53" s="13">
        <f>H54</f>
        <v>24000</v>
      </c>
      <c r="I53" s="13">
        <f>I54</f>
        <v>25600</v>
      </c>
      <c r="J53" s="13">
        <f>J54</f>
        <v>30000</v>
      </c>
      <c r="K53" s="13">
        <f>K54</f>
        <v>0</v>
      </c>
      <c r="L53" s="13">
        <f>L54</f>
        <v>0</v>
      </c>
    </row>
    <row r="54" spans="1:12" ht="37.5" customHeight="1">
      <c r="A54" s="46"/>
      <c r="B54" s="59"/>
      <c r="C54" s="37" t="s">
        <v>14</v>
      </c>
      <c r="D54" s="37"/>
      <c r="E54" s="37" t="s">
        <v>13</v>
      </c>
      <c r="F54" s="37" t="s">
        <v>12</v>
      </c>
      <c r="G54" s="37" t="s">
        <v>13</v>
      </c>
      <c r="H54" s="4">
        <v>24000</v>
      </c>
      <c r="I54" s="4">
        <f>80000-54400</f>
        <v>25600</v>
      </c>
      <c r="J54" s="4">
        <v>30000</v>
      </c>
      <c r="K54" s="4">
        <v>0</v>
      </c>
      <c r="L54" s="4">
        <v>0</v>
      </c>
    </row>
    <row r="55" spans="1:54" s="12" customFormat="1" ht="37.5" customHeight="1">
      <c r="A55" s="51" t="s">
        <v>17</v>
      </c>
      <c r="B55" s="51" t="s">
        <v>26</v>
      </c>
      <c r="C55" s="38" t="s">
        <v>11</v>
      </c>
      <c r="D55" s="38"/>
      <c r="E55" s="38" t="s">
        <v>13</v>
      </c>
      <c r="F55" s="38" t="s">
        <v>12</v>
      </c>
      <c r="G55" s="38" t="s">
        <v>13</v>
      </c>
      <c r="H55" s="9">
        <f>H57+H61</f>
        <v>10792637.51</v>
      </c>
      <c r="I55" s="9">
        <f>I57+I61</f>
        <v>10608256.27</v>
      </c>
      <c r="J55" s="9">
        <f aca="true" t="shared" si="0" ref="J55:L56">J57+J61</f>
        <v>9317305</v>
      </c>
      <c r="K55" s="9">
        <f t="shared" si="0"/>
        <v>5970000</v>
      </c>
      <c r="L55" s="9">
        <f t="shared" si="0"/>
        <v>6070000</v>
      </c>
      <c r="M55" s="10"/>
      <c r="N55" s="11"/>
      <c r="O55" s="11">
        <v>11123225</v>
      </c>
      <c r="P55" s="11">
        <v>11229469</v>
      </c>
      <c r="Q55" s="11">
        <v>11272608</v>
      </c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</row>
    <row r="56" spans="1:54" s="12" customFormat="1" ht="37.5" customHeight="1">
      <c r="A56" s="51"/>
      <c r="B56" s="51"/>
      <c r="C56" s="38" t="s">
        <v>14</v>
      </c>
      <c r="D56" s="38"/>
      <c r="E56" s="38" t="s">
        <v>13</v>
      </c>
      <c r="F56" s="38" t="s">
        <v>12</v>
      </c>
      <c r="G56" s="38" t="s">
        <v>13</v>
      </c>
      <c r="H56" s="9">
        <f>H58+H62</f>
        <v>10792637.51</v>
      </c>
      <c r="I56" s="9">
        <f>I58+I62</f>
        <v>10608256.27</v>
      </c>
      <c r="J56" s="9">
        <f t="shared" si="0"/>
        <v>9317305</v>
      </c>
      <c r="K56" s="9">
        <f t="shared" si="0"/>
        <v>5970000</v>
      </c>
      <c r="L56" s="9">
        <f t="shared" si="0"/>
        <v>6070000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</row>
    <row r="57" spans="1:12" ht="29.25" customHeight="1">
      <c r="A57" s="65" t="s">
        <v>21</v>
      </c>
      <c r="B57" s="47"/>
      <c r="C57" s="37" t="s">
        <v>11</v>
      </c>
      <c r="D57" s="37"/>
      <c r="E57" s="37" t="s">
        <v>13</v>
      </c>
      <c r="F57" s="37" t="s">
        <v>12</v>
      </c>
      <c r="G57" s="37" t="s">
        <v>13</v>
      </c>
      <c r="H57" s="1">
        <f>H59</f>
        <v>10242600</v>
      </c>
      <c r="I57" s="1">
        <f>I59</f>
        <v>10169751</v>
      </c>
      <c r="J57" s="1">
        <f>J59</f>
        <v>8947305</v>
      </c>
      <c r="K57" s="1">
        <f aca="true" t="shared" si="1" ref="J57:L58">K59</f>
        <v>5600000</v>
      </c>
      <c r="L57" s="1">
        <f t="shared" si="1"/>
        <v>5700000</v>
      </c>
    </row>
    <row r="58" spans="1:12" ht="29.25" customHeight="1">
      <c r="A58" s="46"/>
      <c r="B58" s="47"/>
      <c r="C58" s="37" t="s">
        <v>14</v>
      </c>
      <c r="D58" s="37"/>
      <c r="E58" s="37" t="s">
        <v>13</v>
      </c>
      <c r="F58" s="37" t="s">
        <v>12</v>
      </c>
      <c r="G58" s="37" t="s">
        <v>13</v>
      </c>
      <c r="H58" s="1">
        <f>H60</f>
        <v>10242600</v>
      </c>
      <c r="I58" s="1">
        <f>I60</f>
        <v>10169751</v>
      </c>
      <c r="J58" s="1">
        <f t="shared" si="1"/>
        <v>8947305</v>
      </c>
      <c r="K58" s="1">
        <f t="shared" si="1"/>
        <v>5600000</v>
      </c>
      <c r="L58" s="1">
        <f t="shared" si="1"/>
        <v>5700000</v>
      </c>
    </row>
    <row r="59" spans="1:12" ht="36.75" customHeight="1">
      <c r="A59" s="45" t="s">
        <v>30</v>
      </c>
      <c r="B59" s="78"/>
      <c r="C59" s="40" t="s">
        <v>11</v>
      </c>
      <c r="D59" s="40"/>
      <c r="E59" s="40" t="s">
        <v>13</v>
      </c>
      <c r="F59" s="40" t="s">
        <v>12</v>
      </c>
      <c r="G59" s="40" t="s">
        <v>13</v>
      </c>
      <c r="H59" s="1">
        <f>H60</f>
        <v>10242600</v>
      </c>
      <c r="I59" s="1">
        <f>I60</f>
        <v>10169751</v>
      </c>
      <c r="J59" s="1">
        <f>J60</f>
        <v>8947305</v>
      </c>
      <c r="K59" s="1">
        <f>K60</f>
        <v>5600000</v>
      </c>
      <c r="L59" s="1">
        <f>L60</f>
        <v>5700000</v>
      </c>
    </row>
    <row r="60" spans="1:12" ht="36.75" customHeight="1">
      <c r="A60" s="46"/>
      <c r="B60" s="78"/>
      <c r="C60" s="40" t="s">
        <v>14</v>
      </c>
      <c r="D60" s="40"/>
      <c r="E60" s="40" t="s">
        <v>13</v>
      </c>
      <c r="F60" s="40" t="s">
        <v>12</v>
      </c>
      <c r="G60" s="40" t="s">
        <v>13</v>
      </c>
      <c r="H60" s="19">
        <v>10242600</v>
      </c>
      <c r="I60" s="19">
        <f>10169500+93+84+74</f>
        <v>10169751</v>
      </c>
      <c r="J60" s="19">
        <f>8847200+100000+105</f>
        <v>8947305</v>
      </c>
      <c r="K60" s="19">
        <v>5600000</v>
      </c>
      <c r="L60" s="19">
        <v>5700000</v>
      </c>
    </row>
    <row r="61" spans="1:12" ht="35.25" customHeight="1">
      <c r="A61" s="67" t="s">
        <v>20</v>
      </c>
      <c r="B61" s="47"/>
      <c r="C61" s="37" t="s">
        <v>11</v>
      </c>
      <c r="D61" s="37"/>
      <c r="E61" s="37" t="s">
        <v>13</v>
      </c>
      <c r="F61" s="37" t="s">
        <v>12</v>
      </c>
      <c r="G61" s="37" t="s">
        <v>13</v>
      </c>
      <c r="H61" s="1">
        <f>H65+H63</f>
        <v>550037.51</v>
      </c>
      <c r="I61" s="1">
        <f>I65+I63</f>
        <v>438505.27</v>
      </c>
      <c r="J61" s="1">
        <f>J65+J63</f>
        <v>370000</v>
      </c>
      <c r="K61" s="1">
        <f>K65+K63</f>
        <v>370000</v>
      </c>
      <c r="L61" s="1">
        <f>L65+L63</f>
        <v>370000</v>
      </c>
    </row>
    <row r="62" spans="1:12" ht="35.25" customHeight="1">
      <c r="A62" s="68"/>
      <c r="B62" s="47"/>
      <c r="C62" s="37" t="s">
        <v>14</v>
      </c>
      <c r="D62" s="37"/>
      <c r="E62" s="37" t="s">
        <v>13</v>
      </c>
      <c r="F62" s="37" t="s">
        <v>12</v>
      </c>
      <c r="G62" s="37" t="s">
        <v>13</v>
      </c>
      <c r="H62" s="1">
        <f>H66+H64</f>
        <v>550037.51</v>
      </c>
      <c r="I62" s="1">
        <f>I66</f>
        <v>438505.27</v>
      </c>
      <c r="J62" s="1">
        <f>J66</f>
        <v>370000</v>
      </c>
      <c r="K62" s="1">
        <f>K66</f>
        <v>370000</v>
      </c>
      <c r="L62" s="1">
        <f>L66</f>
        <v>370000</v>
      </c>
    </row>
    <row r="63" spans="1:12" ht="38.25" customHeight="1">
      <c r="A63" s="49" t="s">
        <v>53</v>
      </c>
      <c r="B63" s="47"/>
      <c r="C63" s="37" t="s">
        <v>11</v>
      </c>
      <c r="D63" s="37"/>
      <c r="E63" s="37" t="s">
        <v>13</v>
      </c>
      <c r="F63" s="37" t="s">
        <v>12</v>
      </c>
      <c r="G63" s="37" t="s">
        <v>13</v>
      </c>
      <c r="H63" s="1">
        <f>H64</f>
        <v>37877</v>
      </c>
      <c r="I63" s="1">
        <f>I64</f>
        <v>0</v>
      </c>
      <c r="J63" s="1">
        <f>J64</f>
        <v>0</v>
      </c>
      <c r="K63" s="1">
        <f>K64</f>
        <v>0</v>
      </c>
      <c r="L63" s="1">
        <f>L64</f>
        <v>0</v>
      </c>
    </row>
    <row r="64" spans="1:12" ht="38.25" customHeight="1">
      <c r="A64" s="49"/>
      <c r="B64" s="47"/>
      <c r="C64" s="37" t="s">
        <v>14</v>
      </c>
      <c r="D64" s="37"/>
      <c r="E64" s="37" t="s">
        <v>13</v>
      </c>
      <c r="F64" s="37" t="s">
        <v>12</v>
      </c>
      <c r="G64" s="37" t="s">
        <v>13</v>
      </c>
      <c r="H64" s="4">
        <v>37877</v>
      </c>
      <c r="I64" s="4">
        <v>0</v>
      </c>
      <c r="J64" s="4">
        <v>0</v>
      </c>
      <c r="K64" s="4">
        <v>0</v>
      </c>
      <c r="L64" s="4">
        <v>0</v>
      </c>
    </row>
    <row r="65" spans="1:12" ht="69" customHeight="1">
      <c r="A65" s="43" t="s">
        <v>54</v>
      </c>
      <c r="B65" s="40"/>
      <c r="C65" s="40" t="s">
        <v>11</v>
      </c>
      <c r="D65" s="40"/>
      <c r="E65" s="40"/>
      <c r="F65" s="40"/>
      <c r="G65" s="40"/>
      <c r="H65" s="20">
        <f>H66</f>
        <v>512160.51</v>
      </c>
      <c r="I65" s="20">
        <f>I66</f>
        <v>438505.27</v>
      </c>
      <c r="J65" s="20">
        <f>J66</f>
        <v>370000</v>
      </c>
      <c r="K65" s="20">
        <f>K66</f>
        <v>370000</v>
      </c>
      <c r="L65" s="20">
        <f>L66</f>
        <v>370000</v>
      </c>
    </row>
    <row r="66" spans="1:12" ht="133.5" customHeight="1">
      <c r="A66" s="44"/>
      <c r="B66" s="40"/>
      <c r="C66" s="40" t="s">
        <v>14</v>
      </c>
      <c r="D66" s="40"/>
      <c r="E66" s="40"/>
      <c r="F66" s="40"/>
      <c r="G66" s="40"/>
      <c r="H66" s="20">
        <v>512160.51</v>
      </c>
      <c r="I66" s="20">
        <v>438505.27</v>
      </c>
      <c r="J66" s="20">
        <v>370000</v>
      </c>
      <c r="K66" s="20">
        <v>370000</v>
      </c>
      <c r="L66" s="20">
        <v>370000</v>
      </c>
    </row>
    <row r="67" spans="1:54" s="12" customFormat="1" ht="35.25" customHeight="1">
      <c r="A67" s="51" t="s">
        <v>18</v>
      </c>
      <c r="B67" s="51" t="s">
        <v>24</v>
      </c>
      <c r="C67" s="38" t="s">
        <v>11</v>
      </c>
      <c r="D67" s="38"/>
      <c r="E67" s="38" t="s">
        <v>13</v>
      </c>
      <c r="F67" s="38" t="s">
        <v>12</v>
      </c>
      <c r="G67" s="38" t="s">
        <v>13</v>
      </c>
      <c r="H67" s="9">
        <f>H69</f>
        <v>1363357.3</v>
      </c>
      <c r="I67" s="9">
        <f>I69</f>
        <v>1433017.01</v>
      </c>
      <c r="J67" s="9">
        <f aca="true" t="shared" si="2" ref="J67:L68">J69</f>
        <v>1587300</v>
      </c>
      <c r="K67" s="9">
        <f t="shared" si="2"/>
        <v>1230800</v>
      </c>
      <c r="L67" s="9">
        <f t="shared" si="2"/>
        <v>1240800</v>
      </c>
      <c r="M67" s="10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</row>
    <row r="68" spans="1:54" s="12" customFormat="1" ht="35.25" customHeight="1">
      <c r="A68" s="51"/>
      <c r="B68" s="51"/>
      <c r="C68" s="38" t="s">
        <v>14</v>
      </c>
      <c r="D68" s="38"/>
      <c r="E68" s="38" t="s">
        <v>13</v>
      </c>
      <c r="F68" s="38" t="s">
        <v>12</v>
      </c>
      <c r="G68" s="38" t="s">
        <v>13</v>
      </c>
      <c r="H68" s="9">
        <f>H70</f>
        <v>1363357.3</v>
      </c>
      <c r="I68" s="9">
        <f>I70</f>
        <v>1433017.01</v>
      </c>
      <c r="J68" s="9">
        <f t="shared" si="2"/>
        <v>1587300</v>
      </c>
      <c r="K68" s="9">
        <f t="shared" si="2"/>
        <v>1230800</v>
      </c>
      <c r="L68" s="9">
        <f t="shared" si="2"/>
        <v>1240800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</row>
    <row r="69" spans="1:12" ht="41.25" customHeight="1">
      <c r="A69" s="65" t="s">
        <v>25</v>
      </c>
      <c r="B69" s="47"/>
      <c r="C69" s="37" t="s">
        <v>11</v>
      </c>
      <c r="D69" s="37"/>
      <c r="E69" s="37" t="s">
        <v>13</v>
      </c>
      <c r="F69" s="37" t="s">
        <v>12</v>
      </c>
      <c r="G69" s="37" t="s">
        <v>13</v>
      </c>
      <c r="H69" s="1">
        <f>H71+H73+H75</f>
        <v>1363357.3</v>
      </c>
      <c r="I69" s="1">
        <f>I71+I73+I75</f>
        <v>1433017.01</v>
      </c>
      <c r="J69" s="1">
        <f>J71+J73+J75</f>
        <v>1587300</v>
      </c>
      <c r="K69" s="1">
        <f>K71+K73+K75</f>
        <v>1230800</v>
      </c>
      <c r="L69" s="1">
        <f>L71+L73+L75</f>
        <v>1240800</v>
      </c>
    </row>
    <row r="70" spans="1:12" ht="41.25" customHeight="1">
      <c r="A70" s="46"/>
      <c r="B70" s="47"/>
      <c r="C70" s="37" t="s">
        <v>14</v>
      </c>
      <c r="D70" s="37"/>
      <c r="E70" s="37" t="s">
        <v>13</v>
      </c>
      <c r="F70" s="37" t="s">
        <v>12</v>
      </c>
      <c r="G70" s="37" t="s">
        <v>13</v>
      </c>
      <c r="H70" s="1">
        <f>H72+H74+H76</f>
        <v>1363357.3</v>
      </c>
      <c r="I70" s="1">
        <f>I72+I74</f>
        <v>1433017.01</v>
      </c>
      <c r="J70" s="1">
        <f>J72+J74</f>
        <v>1587300</v>
      </c>
      <c r="K70" s="1">
        <f>K72+K74</f>
        <v>1230800</v>
      </c>
      <c r="L70" s="1">
        <f>L72+L74</f>
        <v>1240800</v>
      </c>
    </row>
    <row r="71" spans="1:12" ht="38.25" customHeight="1">
      <c r="A71" s="45" t="s">
        <v>31</v>
      </c>
      <c r="B71" s="47"/>
      <c r="C71" s="37" t="s">
        <v>11</v>
      </c>
      <c r="D71" s="37"/>
      <c r="E71" s="37" t="s">
        <v>13</v>
      </c>
      <c r="F71" s="37" t="s">
        <v>12</v>
      </c>
      <c r="G71" s="37" t="s">
        <v>13</v>
      </c>
      <c r="H71" s="1">
        <f>H72</f>
        <v>316537.35</v>
      </c>
      <c r="I71" s="1">
        <f>I72</f>
        <v>322456.56</v>
      </c>
      <c r="J71" s="1">
        <f>J72</f>
        <v>422000</v>
      </c>
      <c r="K71" s="1">
        <f>K72</f>
        <v>180000</v>
      </c>
      <c r="L71" s="1">
        <f>L72</f>
        <v>190000</v>
      </c>
    </row>
    <row r="72" spans="1:12" ht="38.25" customHeight="1">
      <c r="A72" s="46"/>
      <c r="B72" s="47"/>
      <c r="C72" s="37" t="s">
        <v>14</v>
      </c>
      <c r="D72" s="37"/>
      <c r="E72" s="37" t="s">
        <v>13</v>
      </c>
      <c r="F72" s="37" t="s">
        <v>12</v>
      </c>
      <c r="G72" s="37" t="s">
        <v>13</v>
      </c>
      <c r="H72" s="4">
        <v>316537.35</v>
      </c>
      <c r="I72" s="4">
        <v>322456.56</v>
      </c>
      <c r="J72" s="4">
        <f>320000+102000</f>
        <v>422000</v>
      </c>
      <c r="K72" s="4">
        <v>180000</v>
      </c>
      <c r="L72" s="4">
        <v>190000</v>
      </c>
    </row>
    <row r="73" spans="1:12" ht="34.5" customHeight="1">
      <c r="A73" s="43" t="s">
        <v>47</v>
      </c>
      <c r="B73" s="54"/>
      <c r="C73" s="37" t="s">
        <v>11</v>
      </c>
      <c r="D73" s="37"/>
      <c r="E73" s="37" t="s">
        <v>13</v>
      </c>
      <c r="F73" s="37" t="s">
        <v>12</v>
      </c>
      <c r="G73" s="37" t="s">
        <v>13</v>
      </c>
      <c r="H73" s="1">
        <f>H74</f>
        <v>568600</v>
      </c>
      <c r="I73" s="1">
        <f>I74</f>
        <v>1110560.45</v>
      </c>
      <c r="J73" s="1">
        <f>J74</f>
        <v>1165300</v>
      </c>
      <c r="K73" s="1">
        <f>K74</f>
        <v>1050800</v>
      </c>
      <c r="L73" s="1">
        <f>L74</f>
        <v>1050800</v>
      </c>
    </row>
    <row r="74" spans="1:12" ht="34.5" customHeight="1">
      <c r="A74" s="50"/>
      <c r="B74" s="66"/>
      <c r="C74" s="37" t="s">
        <v>14</v>
      </c>
      <c r="D74" s="37"/>
      <c r="E74" s="37" t="s">
        <v>13</v>
      </c>
      <c r="F74" s="37" t="s">
        <v>12</v>
      </c>
      <c r="G74" s="37" t="s">
        <v>13</v>
      </c>
      <c r="H74" s="4">
        <v>568600</v>
      </c>
      <c r="I74" s="4">
        <v>1110560.45</v>
      </c>
      <c r="J74" s="4">
        <f>1102600+61000+1700</f>
        <v>1165300</v>
      </c>
      <c r="K74" s="4">
        <v>1050800</v>
      </c>
      <c r="L74" s="4">
        <v>1050800</v>
      </c>
    </row>
    <row r="75" spans="1:12" ht="34.5" customHeight="1" outlineLevel="1">
      <c r="A75" s="43" t="s">
        <v>46</v>
      </c>
      <c r="B75" s="54"/>
      <c r="C75" s="37" t="s">
        <v>11</v>
      </c>
      <c r="D75" s="37"/>
      <c r="E75" s="37" t="s">
        <v>13</v>
      </c>
      <c r="F75" s="37" t="s">
        <v>12</v>
      </c>
      <c r="G75" s="37" t="s">
        <v>13</v>
      </c>
      <c r="H75" s="1">
        <f>H76</f>
        <v>478219.95</v>
      </c>
      <c r="I75" s="1">
        <f>I76</f>
        <v>0</v>
      </c>
      <c r="J75" s="1">
        <f>J76</f>
        <v>0</v>
      </c>
      <c r="K75" s="1">
        <f>K76</f>
        <v>0</v>
      </c>
      <c r="L75" s="1">
        <f>L76</f>
        <v>0</v>
      </c>
    </row>
    <row r="76" spans="1:12" ht="34.5" customHeight="1" outlineLevel="1">
      <c r="A76" s="50"/>
      <c r="B76" s="66"/>
      <c r="C76" s="37" t="s">
        <v>14</v>
      </c>
      <c r="D76" s="37"/>
      <c r="E76" s="37" t="s">
        <v>13</v>
      </c>
      <c r="F76" s="37" t="s">
        <v>12</v>
      </c>
      <c r="G76" s="37" t="s">
        <v>13</v>
      </c>
      <c r="H76" s="4">
        <v>478219.95</v>
      </c>
      <c r="I76" s="4">
        <v>0</v>
      </c>
      <c r="J76" s="4">
        <v>0</v>
      </c>
      <c r="K76" s="4">
        <v>0</v>
      </c>
      <c r="L76" s="4">
        <v>0</v>
      </c>
    </row>
    <row r="77" spans="1:54" s="12" customFormat="1" ht="35.25" customHeight="1">
      <c r="A77" s="51" t="s">
        <v>19</v>
      </c>
      <c r="B77" s="51" t="s">
        <v>23</v>
      </c>
      <c r="C77" s="38" t="s">
        <v>11</v>
      </c>
      <c r="D77" s="38"/>
      <c r="E77" s="38" t="s">
        <v>13</v>
      </c>
      <c r="F77" s="38" t="s">
        <v>12</v>
      </c>
      <c r="G77" s="38" t="s">
        <v>13</v>
      </c>
      <c r="H77" s="9">
        <f>H79</f>
        <v>17751623.37</v>
      </c>
      <c r="I77" s="9">
        <f>I79</f>
        <v>18856838.96</v>
      </c>
      <c r="J77" s="9">
        <f aca="true" t="shared" si="3" ref="J77:L78">J79</f>
        <v>18759897</v>
      </c>
      <c r="K77" s="9">
        <f t="shared" si="3"/>
        <v>13007976</v>
      </c>
      <c r="L77" s="9">
        <f t="shared" si="3"/>
        <v>13007976</v>
      </c>
      <c r="M77" s="10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</row>
    <row r="78" spans="1:54" s="12" customFormat="1" ht="48.75" customHeight="1">
      <c r="A78" s="51"/>
      <c r="B78" s="51"/>
      <c r="C78" s="38" t="s">
        <v>14</v>
      </c>
      <c r="D78" s="38"/>
      <c r="E78" s="38" t="s">
        <v>13</v>
      </c>
      <c r="F78" s="38" t="s">
        <v>12</v>
      </c>
      <c r="G78" s="38" t="s">
        <v>13</v>
      </c>
      <c r="H78" s="9">
        <f>H80</f>
        <v>17751623.37</v>
      </c>
      <c r="I78" s="9">
        <f>I80</f>
        <v>18856838.96</v>
      </c>
      <c r="J78" s="9">
        <f t="shared" si="3"/>
        <v>18759897</v>
      </c>
      <c r="K78" s="9">
        <f t="shared" si="3"/>
        <v>13007976</v>
      </c>
      <c r="L78" s="9">
        <f t="shared" si="3"/>
        <v>13007976</v>
      </c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</row>
    <row r="79" spans="1:12" ht="42" customHeight="1">
      <c r="A79" s="52" t="s">
        <v>48</v>
      </c>
      <c r="B79" s="54"/>
      <c r="C79" s="36" t="s">
        <v>11</v>
      </c>
      <c r="D79" s="36"/>
      <c r="E79" s="36"/>
      <c r="F79" s="36"/>
      <c r="G79" s="36"/>
      <c r="H79" s="5">
        <f>H81+H83</f>
        <v>17751623.37</v>
      </c>
      <c r="I79" s="5">
        <f>I81+I83</f>
        <v>18856838.96</v>
      </c>
      <c r="J79" s="5">
        <f aca="true" t="shared" si="4" ref="J79:L80">J81+J83</f>
        <v>18759897</v>
      </c>
      <c r="K79" s="5">
        <f t="shared" si="4"/>
        <v>13007976</v>
      </c>
      <c r="L79" s="5">
        <f t="shared" si="4"/>
        <v>13007976</v>
      </c>
    </row>
    <row r="80" spans="1:12" ht="42" customHeight="1">
      <c r="A80" s="53"/>
      <c r="B80" s="55"/>
      <c r="C80" s="36" t="s">
        <v>14</v>
      </c>
      <c r="D80" s="36"/>
      <c r="E80" s="36"/>
      <c r="F80" s="36"/>
      <c r="G80" s="36"/>
      <c r="H80" s="5">
        <f>H82+H84</f>
        <v>17751623.37</v>
      </c>
      <c r="I80" s="5">
        <f>I82+I84</f>
        <v>18856838.96</v>
      </c>
      <c r="J80" s="5">
        <f t="shared" si="4"/>
        <v>18759897</v>
      </c>
      <c r="K80" s="5">
        <f t="shared" si="4"/>
        <v>13007976</v>
      </c>
      <c r="L80" s="5">
        <f t="shared" si="4"/>
        <v>13007976</v>
      </c>
    </row>
    <row r="81" spans="1:12" ht="45" customHeight="1">
      <c r="A81" s="48" t="s">
        <v>49</v>
      </c>
      <c r="B81" s="47"/>
      <c r="C81" s="36" t="s">
        <v>11</v>
      </c>
      <c r="D81" s="36"/>
      <c r="E81" s="36" t="s">
        <v>13</v>
      </c>
      <c r="F81" s="36" t="s">
        <v>12</v>
      </c>
      <c r="G81" s="36" t="s">
        <v>13</v>
      </c>
      <c r="H81" s="1">
        <f>H82</f>
        <v>17742459.37</v>
      </c>
      <c r="I81" s="1">
        <f>I82</f>
        <v>18848564.96</v>
      </c>
      <c r="J81" s="1">
        <f>J82</f>
        <v>18751921</v>
      </c>
      <c r="K81" s="1">
        <f>K82</f>
        <v>13000000</v>
      </c>
      <c r="L81" s="1">
        <f>L82</f>
        <v>13000000</v>
      </c>
    </row>
    <row r="82" spans="1:17" ht="45" customHeight="1">
      <c r="A82" s="49"/>
      <c r="B82" s="47"/>
      <c r="C82" s="36" t="s">
        <v>14</v>
      </c>
      <c r="D82" s="36"/>
      <c r="E82" s="36" t="s">
        <v>13</v>
      </c>
      <c r="F82" s="36" t="s">
        <v>12</v>
      </c>
      <c r="G82" s="36" t="s">
        <v>13</v>
      </c>
      <c r="H82" s="5">
        <v>17742459.37</v>
      </c>
      <c r="I82" s="5">
        <v>18848564.96</v>
      </c>
      <c r="J82" s="5">
        <f>18731600+13550+6771</f>
        <v>18751921</v>
      </c>
      <c r="K82" s="5">
        <v>13000000</v>
      </c>
      <c r="L82" s="5">
        <v>13000000</v>
      </c>
      <c r="O82" s="2">
        <v>17884812</v>
      </c>
      <c r="P82" s="2">
        <v>17971252</v>
      </c>
      <c r="Q82" s="2">
        <v>18065099</v>
      </c>
    </row>
    <row r="83" spans="1:12" s="2" customFormat="1" ht="67.5" customHeight="1">
      <c r="A83" s="43" t="s">
        <v>36</v>
      </c>
      <c r="B83" s="36"/>
      <c r="C83" s="36" t="s">
        <v>11</v>
      </c>
      <c r="D83" s="36"/>
      <c r="E83" s="36"/>
      <c r="F83" s="36"/>
      <c r="G83" s="36"/>
      <c r="H83" s="6">
        <f>H84</f>
        <v>9164</v>
      </c>
      <c r="I83" s="6">
        <f>I84</f>
        <v>8274</v>
      </c>
      <c r="J83" s="6">
        <f>J84</f>
        <v>7976</v>
      </c>
      <c r="K83" s="6">
        <f>K84</f>
        <v>7976</v>
      </c>
      <c r="L83" s="6">
        <f>L84</f>
        <v>7976</v>
      </c>
    </row>
    <row r="84" spans="1:12" s="2" customFormat="1" ht="67.5" customHeight="1">
      <c r="A84" s="44"/>
      <c r="B84" s="36"/>
      <c r="C84" s="36" t="s">
        <v>14</v>
      </c>
      <c r="D84" s="36"/>
      <c r="E84" s="36"/>
      <c r="F84" s="36"/>
      <c r="G84" s="36"/>
      <c r="H84" s="6">
        <v>9164</v>
      </c>
      <c r="I84" s="6">
        <f>9274-1000</f>
        <v>8274</v>
      </c>
      <c r="J84" s="6">
        <v>7976</v>
      </c>
      <c r="K84" s="6">
        <v>7976</v>
      </c>
      <c r="L84" s="6">
        <v>7976</v>
      </c>
    </row>
    <row r="85" spans="1:12" s="2" customFormat="1" ht="18.75">
      <c r="A85" s="31"/>
      <c r="B85" s="32"/>
      <c r="C85" s="32"/>
      <c r="D85" s="32"/>
      <c r="E85" s="32"/>
      <c r="F85" s="32"/>
      <c r="G85" s="32"/>
      <c r="H85" s="33"/>
      <c r="I85" s="33"/>
      <c r="J85" s="33"/>
      <c r="K85" s="33"/>
      <c r="L85" s="33"/>
    </row>
    <row r="86" spans="1:12" s="2" customFormat="1" ht="18.75">
      <c r="A86" s="31"/>
      <c r="B86" s="32"/>
      <c r="C86" s="32"/>
      <c r="D86" s="32"/>
      <c r="E86" s="32"/>
      <c r="F86" s="32"/>
      <c r="G86" s="32"/>
      <c r="H86" s="33"/>
      <c r="I86" s="33"/>
      <c r="J86" s="33"/>
      <c r="K86" s="33"/>
      <c r="L86" s="33"/>
    </row>
    <row r="87" spans="1:12" s="2" customFormat="1" ht="18.75">
      <c r="A87" s="31"/>
      <c r="B87" s="32"/>
      <c r="C87" s="32"/>
      <c r="D87" s="32"/>
      <c r="E87" s="32"/>
      <c r="F87" s="32"/>
      <c r="G87" s="32"/>
      <c r="H87" s="33"/>
      <c r="I87" s="33"/>
      <c r="J87" s="33"/>
      <c r="K87" s="33"/>
      <c r="L87" s="33"/>
    </row>
    <row r="88" spans="1:12" s="2" customFormat="1" ht="18.75">
      <c r="A88" s="31"/>
      <c r="B88" s="32"/>
      <c r="C88" s="32"/>
      <c r="D88" s="32"/>
      <c r="E88" s="32"/>
      <c r="F88" s="32"/>
      <c r="G88" s="32"/>
      <c r="H88" s="33"/>
      <c r="I88" s="33"/>
      <c r="J88" s="33"/>
      <c r="K88" s="33"/>
      <c r="L88" s="33"/>
    </row>
    <row r="89" spans="1:12" s="2" customFormat="1" ht="18.75">
      <c r="A89" s="22"/>
      <c r="B89" s="23"/>
      <c r="C89" s="23"/>
      <c r="D89" s="23"/>
      <c r="E89" s="23"/>
      <c r="F89" s="23"/>
      <c r="G89" s="23"/>
      <c r="H89" s="24"/>
      <c r="I89" s="24"/>
      <c r="J89" s="24"/>
      <c r="K89" s="24"/>
      <c r="L89" s="24"/>
    </row>
    <row r="90" spans="1:12" s="2" customFormat="1" ht="18.75">
      <c r="A90" s="22"/>
      <c r="B90" s="23"/>
      <c r="C90" s="23"/>
      <c r="D90" s="23"/>
      <c r="E90" s="23"/>
      <c r="F90" s="23"/>
      <c r="G90" s="23"/>
      <c r="H90" s="24"/>
      <c r="I90" s="24"/>
      <c r="J90" s="24"/>
      <c r="K90" s="24"/>
      <c r="L90" s="24"/>
    </row>
    <row r="91" spans="1:12" s="2" customFormat="1" ht="18.75">
      <c r="A91" s="23"/>
      <c r="B91" s="23"/>
      <c r="C91" s="23"/>
      <c r="D91" s="23"/>
      <c r="E91" s="23"/>
      <c r="F91" s="23"/>
      <c r="G91" s="23"/>
      <c r="H91" s="24"/>
      <c r="I91" s="24"/>
      <c r="J91" s="24"/>
      <c r="K91" s="24"/>
      <c r="L91" s="24"/>
    </row>
    <row r="92" spans="1:12" s="2" customFormat="1" ht="18.75">
      <c r="A92" s="23"/>
      <c r="B92" s="23"/>
      <c r="C92" s="23"/>
      <c r="D92" s="23"/>
      <c r="E92" s="23"/>
      <c r="F92" s="23"/>
      <c r="G92" s="23"/>
      <c r="H92" s="24"/>
      <c r="I92" s="24"/>
      <c r="J92" s="24"/>
      <c r="K92" s="24"/>
      <c r="L92" s="24"/>
    </row>
    <row r="93" spans="1:12" s="2" customFormat="1" ht="18.75">
      <c r="A93" s="23"/>
      <c r="B93" s="23"/>
      <c r="C93" s="23"/>
      <c r="D93" s="23"/>
      <c r="E93" s="23"/>
      <c r="F93" s="23"/>
      <c r="G93" s="23"/>
      <c r="H93" s="24"/>
      <c r="I93" s="24"/>
      <c r="J93" s="24"/>
      <c r="K93" s="24"/>
      <c r="L93" s="24"/>
    </row>
    <row r="94" spans="1:12" s="2" customFormat="1" ht="18.75">
      <c r="A94" s="23"/>
      <c r="B94" s="23"/>
      <c r="C94" s="23"/>
      <c r="D94" s="23"/>
      <c r="E94" s="23"/>
      <c r="F94" s="23"/>
      <c r="G94" s="23"/>
      <c r="H94" s="24"/>
      <c r="I94" s="24"/>
      <c r="J94" s="24"/>
      <c r="K94" s="24"/>
      <c r="L94" s="24"/>
    </row>
    <row r="95" spans="1:12" s="2" customFormat="1" ht="18.75">
      <c r="A95" s="23"/>
      <c r="B95" s="23"/>
      <c r="C95" s="23"/>
      <c r="D95" s="23"/>
      <c r="E95" s="23"/>
      <c r="F95" s="23"/>
      <c r="G95" s="23"/>
      <c r="H95" s="24"/>
      <c r="I95" s="24"/>
      <c r="J95" s="24"/>
      <c r="K95" s="24"/>
      <c r="L95" s="24"/>
    </row>
    <row r="96" spans="1:12" s="2" customFormat="1" ht="18.75">
      <c r="A96" s="23"/>
      <c r="B96" s="23"/>
      <c r="C96" s="23"/>
      <c r="D96" s="23"/>
      <c r="E96" s="23"/>
      <c r="F96" s="23"/>
      <c r="G96" s="23"/>
      <c r="H96" s="24"/>
      <c r="I96" s="24"/>
      <c r="J96" s="24"/>
      <c r="K96" s="24"/>
      <c r="L96" s="24"/>
    </row>
    <row r="97" spans="1:12" s="2" customFormat="1" ht="18.75">
      <c r="A97" s="23"/>
      <c r="B97" s="23"/>
      <c r="C97" s="23"/>
      <c r="D97" s="23"/>
      <c r="E97" s="23"/>
      <c r="F97" s="23"/>
      <c r="G97" s="23"/>
      <c r="H97" s="24"/>
      <c r="I97" s="24"/>
      <c r="J97" s="24"/>
      <c r="K97" s="24"/>
      <c r="L97" s="24"/>
    </row>
    <row r="98" spans="1:12" s="2" customFormat="1" ht="18.75">
      <c r="A98" s="23"/>
      <c r="B98" s="23"/>
      <c r="C98" s="23"/>
      <c r="D98" s="23"/>
      <c r="E98" s="23"/>
      <c r="F98" s="23"/>
      <c r="G98" s="23"/>
      <c r="H98" s="24"/>
      <c r="I98" s="24"/>
      <c r="J98" s="24"/>
      <c r="K98" s="24"/>
      <c r="L98" s="24"/>
    </row>
    <row r="99" spans="1:12" s="2" customFormat="1" ht="18.75">
      <c r="A99" s="23"/>
      <c r="B99" s="23"/>
      <c r="C99" s="23"/>
      <c r="D99" s="23"/>
      <c r="E99" s="23"/>
      <c r="F99" s="23"/>
      <c r="G99" s="23"/>
      <c r="H99" s="24"/>
      <c r="I99" s="24"/>
      <c r="J99" s="24"/>
      <c r="K99" s="24"/>
      <c r="L99" s="24"/>
    </row>
    <row r="100" spans="1:12" s="2" customFormat="1" ht="18.75">
      <c r="A100" s="23"/>
      <c r="B100" s="23"/>
      <c r="C100" s="23"/>
      <c r="D100" s="23"/>
      <c r="E100" s="23"/>
      <c r="F100" s="23"/>
      <c r="G100" s="23"/>
      <c r="H100" s="24"/>
      <c r="I100" s="24"/>
      <c r="J100" s="24"/>
      <c r="K100" s="24"/>
      <c r="L100" s="24"/>
    </row>
    <row r="101" spans="1:12" s="2" customFormat="1" ht="18.75">
      <c r="A101" s="23"/>
      <c r="B101" s="23"/>
      <c r="C101" s="23"/>
      <c r="D101" s="23"/>
      <c r="E101" s="23"/>
      <c r="F101" s="23"/>
      <c r="G101" s="23"/>
      <c r="H101" s="24"/>
      <c r="I101" s="24"/>
      <c r="J101" s="24"/>
      <c r="K101" s="24"/>
      <c r="L101" s="24"/>
    </row>
    <row r="102" spans="1:12" s="2" customFormat="1" ht="18.75">
      <c r="A102" s="23"/>
      <c r="B102" s="23"/>
      <c r="C102" s="23"/>
      <c r="D102" s="23"/>
      <c r="E102" s="23"/>
      <c r="F102" s="23"/>
      <c r="G102" s="23"/>
      <c r="H102" s="24"/>
      <c r="I102" s="24"/>
      <c r="J102" s="24"/>
      <c r="K102" s="24"/>
      <c r="L102" s="24"/>
    </row>
    <row r="103" spans="1:12" s="2" customFormat="1" ht="18.75">
      <c r="A103" s="23"/>
      <c r="B103" s="23"/>
      <c r="C103" s="23"/>
      <c r="D103" s="23"/>
      <c r="E103" s="23"/>
      <c r="F103" s="23"/>
      <c r="G103" s="23"/>
      <c r="H103" s="24"/>
      <c r="I103" s="24"/>
      <c r="J103" s="24"/>
      <c r="K103" s="24"/>
      <c r="L103" s="24"/>
    </row>
    <row r="104" spans="1:12" s="2" customFormat="1" ht="18.75">
      <c r="A104" s="23"/>
      <c r="B104" s="23"/>
      <c r="C104" s="23"/>
      <c r="D104" s="23"/>
      <c r="E104" s="23"/>
      <c r="F104" s="23"/>
      <c r="G104" s="23"/>
      <c r="H104" s="24"/>
      <c r="I104" s="24"/>
      <c r="J104" s="24"/>
      <c r="K104" s="24"/>
      <c r="L104" s="24"/>
    </row>
    <row r="105" spans="1:12" s="2" customFormat="1" ht="18.75">
      <c r="A105" s="23"/>
      <c r="B105" s="23"/>
      <c r="C105" s="23"/>
      <c r="D105" s="23"/>
      <c r="E105" s="23"/>
      <c r="F105" s="23"/>
      <c r="G105" s="23"/>
      <c r="H105" s="24"/>
      <c r="I105" s="24"/>
      <c r="J105" s="24"/>
      <c r="K105" s="24"/>
      <c r="L105" s="24"/>
    </row>
    <row r="106" spans="1:12" s="2" customFormat="1" ht="18.75">
      <c r="A106" s="23"/>
      <c r="B106" s="23"/>
      <c r="C106" s="23"/>
      <c r="D106" s="23"/>
      <c r="E106" s="23"/>
      <c r="F106" s="23"/>
      <c r="G106" s="23"/>
      <c r="H106" s="24"/>
      <c r="I106" s="24"/>
      <c r="J106" s="24"/>
      <c r="K106" s="24"/>
      <c r="L106" s="24"/>
    </row>
    <row r="107" spans="1:12" s="2" customFormat="1" ht="18.75">
      <c r="A107" s="23"/>
      <c r="B107" s="23"/>
      <c r="C107" s="23"/>
      <c r="D107" s="23"/>
      <c r="E107" s="23"/>
      <c r="F107" s="23"/>
      <c r="G107" s="23"/>
      <c r="H107" s="24"/>
      <c r="I107" s="24"/>
      <c r="J107" s="24"/>
      <c r="K107" s="24"/>
      <c r="L107" s="24"/>
    </row>
    <row r="108" spans="1:12" s="2" customFormat="1" ht="18.75">
      <c r="A108" s="23"/>
      <c r="B108" s="23"/>
      <c r="C108" s="23"/>
      <c r="D108" s="23"/>
      <c r="E108" s="23"/>
      <c r="F108" s="23"/>
      <c r="G108" s="23"/>
      <c r="H108" s="24"/>
      <c r="I108" s="24"/>
      <c r="J108" s="24"/>
      <c r="K108" s="24"/>
      <c r="L108" s="24"/>
    </row>
    <row r="109" spans="1:12" s="2" customFormat="1" ht="18.75">
      <c r="A109" s="23"/>
      <c r="B109" s="23"/>
      <c r="C109" s="23"/>
      <c r="D109" s="23"/>
      <c r="E109" s="23"/>
      <c r="F109" s="23"/>
      <c r="G109" s="23"/>
      <c r="H109" s="24"/>
      <c r="I109" s="24"/>
      <c r="J109" s="24"/>
      <c r="K109" s="24"/>
      <c r="L109" s="24"/>
    </row>
    <row r="110" spans="1:12" s="2" customFormat="1" ht="18.75">
      <c r="A110" s="23"/>
      <c r="B110" s="23"/>
      <c r="C110" s="23"/>
      <c r="D110" s="23"/>
      <c r="E110" s="23"/>
      <c r="F110" s="23"/>
      <c r="G110" s="23"/>
      <c r="H110" s="24"/>
      <c r="I110" s="24"/>
      <c r="J110" s="24"/>
      <c r="K110" s="24"/>
      <c r="L110" s="24"/>
    </row>
    <row r="111" spans="1:12" s="2" customFormat="1" ht="18.75">
      <c r="A111" s="23"/>
      <c r="B111" s="23"/>
      <c r="C111" s="23"/>
      <c r="D111" s="23"/>
      <c r="E111" s="23"/>
      <c r="F111" s="23"/>
      <c r="G111" s="23"/>
      <c r="H111" s="24"/>
      <c r="I111" s="24"/>
      <c r="J111" s="24"/>
      <c r="K111" s="24"/>
      <c r="L111" s="24"/>
    </row>
    <row r="112" spans="1:12" s="2" customFormat="1" ht="18.75">
      <c r="A112" s="23"/>
      <c r="B112" s="23"/>
      <c r="C112" s="23"/>
      <c r="D112" s="23"/>
      <c r="E112" s="23"/>
      <c r="F112" s="23"/>
      <c r="G112" s="23"/>
      <c r="H112" s="24"/>
      <c r="I112" s="24"/>
      <c r="J112" s="24"/>
      <c r="K112" s="24"/>
      <c r="L112" s="24"/>
    </row>
    <row r="113" spans="1:12" s="2" customFormat="1" ht="18.75">
      <c r="A113" s="23"/>
      <c r="B113" s="23"/>
      <c r="C113" s="23"/>
      <c r="D113" s="23"/>
      <c r="E113" s="23"/>
      <c r="F113" s="23"/>
      <c r="G113" s="23"/>
      <c r="H113" s="24"/>
      <c r="I113" s="24"/>
      <c r="J113" s="24"/>
      <c r="K113" s="24"/>
      <c r="L113" s="24"/>
    </row>
    <row r="114" spans="1:12" s="2" customFormat="1" ht="18.75">
      <c r="A114" s="23"/>
      <c r="B114" s="23"/>
      <c r="C114" s="23"/>
      <c r="D114" s="23"/>
      <c r="E114" s="23"/>
      <c r="F114" s="23"/>
      <c r="G114" s="23"/>
      <c r="H114" s="24"/>
      <c r="I114" s="24"/>
      <c r="J114" s="24"/>
      <c r="K114" s="24"/>
      <c r="L114" s="24"/>
    </row>
    <row r="115" spans="1:12" s="2" customFormat="1" ht="18.75">
      <c r="A115" s="23"/>
      <c r="B115" s="23"/>
      <c r="C115" s="23"/>
      <c r="D115" s="23"/>
      <c r="E115" s="23"/>
      <c r="F115" s="23"/>
      <c r="G115" s="23"/>
      <c r="H115" s="24"/>
      <c r="I115" s="24"/>
      <c r="J115" s="24"/>
      <c r="K115" s="24"/>
      <c r="L115" s="24"/>
    </row>
    <row r="116" spans="1:12" s="2" customFormat="1" ht="18.75">
      <c r="A116" s="23"/>
      <c r="B116" s="23"/>
      <c r="C116" s="23"/>
      <c r="D116" s="23"/>
      <c r="E116" s="23"/>
      <c r="F116" s="23"/>
      <c r="G116" s="23"/>
      <c r="H116" s="24"/>
      <c r="I116" s="24"/>
      <c r="J116" s="24"/>
      <c r="K116" s="24"/>
      <c r="L116" s="24"/>
    </row>
    <row r="117" spans="1:12" s="2" customFormat="1" ht="18.75">
      <c r="A117" s="23"/>
      <c r="B117" s="23"/>
      <c r="C117" s="23"/>
      <c r="D117" s="23"/>
      <c r="E117" s="23"/>
      <c r="F117" s="23"/>
      <c r="G117" s="23"/>
      <c r="H117" s="24"/>
      <c r="I117" s="24"/>
      <c r="J117" s="24"/>
      <c r="K117" s="24"/>
      <c r="L117" s="24"/>
    </row>
    <row r="118" spans="1:12" s="2" customFormat="1" ht="18.75">
      <c r="A118" s="23"/>
      <c r="B118" s="23"/>
      <c r="C118" s="23"/>
      <c r="D118" s="23"/>
      <c r="E118" s="23"/>
      <c r="F118" s="23"/>
      <c r="G118" s="23"/>
      <c r="H118" s="24"/>
      <c r="I118" s="24"/>
      <c r="J118" s="24"/>
      <c r="K118" s="24"/>
      <c r="L118" s="24"/>
    </row>
    <row r="119" spans="1:12" s="2" customFormat="1" ht="18.75">
      <c r="A119" s="23"/>
      <c r="B119" s="23"/>
      <c r="C119" s="23"/>
      <c r="D119" s="23"/>
      <c r="E119" s="23"/>
      <c r="F119" s="23"/>
      <c r="G119" s="23"/>
      <c r="H119" s="24"/>
      <c r="I119" s="24"/>
      <c r="J119" s="24"/>
      <c r="K119" s="24"/>
      <c r="L119" s="24"/>
    </row>
    <row r="120" spans="1:12" s="2" customFormat="1" ht="18.75">
      <c r="A120" s="23"/>
      <c r="B120" s="23"/>
      <c r="C120" s="23"/>
      <c r="D120" s="23"/>
      <c r="E120" s="23"/>
      <c r="F120" s="23"/>
      <c r="G120" s="23"/>
      <c r="H120" s="24"/>
      <c r="I120" s="24"/>
      <c r="J120" s="24"/>
      <c r="K120" s="24"/>
      <c r="L120" s="24"/>
    </row>
    <row r="121" spans="1:12" s="2" customFormat="1" ht="18.75">
      <c r="A121" s="23"/>
      <c r="B121" s="23"/>
      <c r="C121" s="23"/>
      <c r="D121" s="23"/>
      <c r="E121" s="23"/>
      <c r="F121" s="23"/>
      <c r="G121" s="23"/>
      <c r="H121" s="24"/>
      <c r="I121" s="24"/>
      <c r="J121" s="24"/>
      <c r="K121" s="24"/>
      <c r="L121" s="24"/>
    </row>
    <row r="122" spans="1:12" s="2" customFormat="1" ht="18.75">
      <c r="A122" s="23"/>
      <c r="B122" s="23"/>
      <c r="C122" s="23"/>
      <c r="D122" s="23"/>
      <c r="E122" s="23"/>
      <c r="F122" s="23"/>
      <c r="G122" s="23"/>
      <c r="H122" s="24"/>
      <c r="I122" s="24"/>
      <c r="J122" s="24"/>
      <c r="K122" s="24"/>
      <c r="L122" s="24"/>
    </row>
    <row r="123" spans="1:12" s="2" customFormat="1" ht="18.75">
      <c r="A123" s="23"/>
      <c r="B123" s="23"/>
      <c r="C123" s="23"/>
      <c r="D123" s="23"/>
      <c r="E123" s="23"/>
      <c r="F123" s="23"/>
      <c r="G123" s="23"/>
      <c r="H123" s="24"/>
      <c r="I123" s="24"/>
      <c r="J123" s="24"/>
      <c r="K123" s="24"/>
      <c r="L123" s="24"/>
    </row>
    <row r="124" spans="1:12" s="2" customFormat="1" ht="18.75">
      <c r="A124" s="23"/>
      <c r="B124" s="23"/>
      <c r="C124" s="23"/>
      <c r="D124" s="23"/>
      <c r="E124" s="23"/>
      <c r="F124" s="23"/>
      <c r="G124" s="23"/>
      <c r="H124" s="24"/>
      <c r="I124" s="24"/>
      <c r="J124" s="24"/>
      <c r="K124" s="24"/>
      <c r="L124" s="24"/>
    </row>
    <row r="125" spans="1:12" s="2" customFormat="1" ht="18.75">
      <c r="A125" s="23"/>
      <c r="B125" s="23"/>
      <c r="C125" s="23"/>
      <c r="D125" s="23"/>
      <c r="E125" s="23"/>
      <c r="F125" s="23"/>
      <c r="G125" s="23"/>
      <c r="H125" s="24"/>
      <c r="I125" s="24"/>
      <c r="J125" s="24"/>
      <c r="K125" s="24"/>
      <c r="L125" s="24"/>
    </row>
    <row r="126" spans="1:12" s="2" customFormat="1" ht="18.75">
      <c r="A126" s="23"/>
      <c r="B126" s="23"/>
      <c r="C126" s="23"/>
      <c r="D126" s="23"/>
      <c r="E126" s="23"/>
      <c r="F126" s="23"/>
      <c r="G126" s="23"/>
      <c r="H126" s="24"/>
      <c r="I126" s="24"/>
      <c r="J126" s="24"/>
      <c r="K126" s="24"/>
      <c r="L126" s="24"/>
    </row>
    <row r="127" spans="1:12" s="2" customFormat="1" ht="18.75">
      <c r="A127" s="23"/>
      <c r="B127" s="23"/>
      <c r="C127" s="23"/>
      <c r="D127" s="23"/>
      <c r="E127" s="23"/>
      <c r="F127" s="23"/>
      <c r="G127" s="23"/>
      <c r="H127" s="24"/>
      <c r="I127" s="24"/>
      <c r="J127" s="24"/>
      <c r="K127" s="24"/>
      <c r="L127" s="24"/>
    </row>
    <row r="128" spans="1:12" s="2" customFormat="1" ht="18.75">
      <c r="A128" s="23"/>
      <c r="B128" s="23"/>
      <c r="C128" s="23"/>
      <c r="D128" s="23"/>
      <c r="E128" s="23"/>
      <c r="F128" s="23"/>
      <c r="G128" s="23"/>
      <c r="H128" s="24"/>
      <c r="I128" s="24"/>
      <c r="J128" s="24"/>
      <c r="K128" s="24"/>
      <c r="L128" s="24"/>
    </row>
    <row r="129" spans="1:12" s="2" customFormat="1" ht="18.75">
      <c r="A129" s="23"/>
      <c r="B129" s="23"/>
      <c r="C129" s="23"/>
      <c r="D129" s="23"/>
      <c r="E129" s="23"/>
      <c r="F129" s="23"/>
      <c r="G129" s="23"/>
      <c r="H129" s="24"/>
      <c r="I129" s="24"/>
      <c r="J129" s="24"/>
      <c r="K129" s="24"/>
      <c r="L129" s="24"/>
    </row>
    <row r="130" spans="1:12" s="2" customFormat="1" ht="18.75">
      <c r="A130" s="23"/>
      <c r="B130" s="23"/>
      <c r="C130" s="23"/>
      <c r="D130" s="23"/>
      <c r="E130" s="23"/>
      <c r="F130" s="23"/>
      <c r="G130" s="23"/>
      <c r="H130" s="24"/>
      <c r="I130" s="24"/>
      <c r="J130" s="24"/>
      <c r="K130" s="24"/>
      <c r="L130" s="24"/>
    </row>
    <row r="131" spans="1:12" s="2" customFormat="1" ht="18.75">
      <c r="A131" s="23"/>
      <c r="B131" s="23"/>
      <c r="C131" s="23"/>
      <c r="D131" s="23"/>
      <c r="E131" s="23"/>
      <c r="F131" s="23"/>
      <c r="G131" s="23"/>
      <c r="H131" s="24"/>
      <c r="I131" s="24"/>
      <c r="J131" s="24"/>
      <c r="K131" s="24"/>
      <c r="L131" s="24"/>
    </row>
    <row r="132" spans="1:12" s="2" customFormat="1" ht="18.75">
      <c r="A132" s="23"/>
      <c r="B132" s="23"/>
      <c r="C132" s="23"/>
      <c r="D132" s="23"/>
      <c r="E132" s="23"/>
      <c r="F132" s="23"/>
      <c r="G132" s="23"/>
      <c r="H132" s="24"/>
      <c r="I132" s="24"/>
      <c r="J132" s="24"/>
      <c r="K132" s="24"/>
      <c r="L132" s="24"/>
    </row>
    <row r="133" spans="1:12" s="2" customFormat="1" ht="18.75">
      <c r="A133" s="23"/>
      <c r="B133" s="23"/>
      <c r="C133" s="23"/>
      <c r="D133" s="23"/>
      <c r="E133" s="23"/>
      <c r="F133" s="23"/>
      <c r="G133" s="23"/>
      <c r="H133" s="24"/>
      <c r="I133" s="24"/>
      <c r="J133" s="24"/>
      <c r="K133" s="24"/>
      <c r="L133" s="24"/>
    </row>
    <row r="134" spans="1:12" s="2" customFormat="1" ht="18.75">
      <c r="A134" s="23"/>
      <c r="B134" s="23"/>
      <c r="C134" s="23"/>
      <c r="D134" s="23"/>
      <c r="E134" s="23"/>
      <c r="F134" s="23"/>
      <c r="G134" s="23"/>
      <c r="H134" s="24"/>
      <c r="I134" s="24"/>
      <c r="J134" s="24"/>
      <c r="K134" s="24"/>
      <c r="L134" s="24"/>
    </row>
    <row r="135" spans="1:12" s="2" customFormat="1" ht="18.75">
      <c r="A135" s="23"/>
      <c r="B135" s="23"/>
      <c r="C135" s="23"/>
      <c r="D135" s="23"/>
      <c r="E135" s="23"/>
      <c r="F135" s="23"/>
      <c r="G135" s="23"/>
      <c r="H135" s="24"/>
      <c r="I135" s="24"/>
      <c r="J135" s="24"/>
      <c r="K135" s="24"/>
      <c r="L135" s="24"/>
    </row>
    <row r="136" spans="1:12" s="2" customFormat="1" ht="18.75">
      <c r="A136" s="23"/>
      <c r="B136" s="23"/>
      <c r="C136" s="23"/>
      <c r="D136" s="23"/>
      <c r="E136" s="23"/>
      <c r="F136" s="23"/>
      <c r="G136" s="23"/>
      <c r="H136" s="24"/>
      <c r="I136" s="24"/>
      <c r="J136" s="24"/>
      <c r="K136" s="24"/>
      <c r="L136" s="24"/>
    </row>
    <row r="137" spans="1:12" s="2" customFormat="1" ht="18.75">
      <c r="A137" s="23"/>
      <c r="B137" s="23"/>
      <c r="C137" s="23"/>
      <c r="D137" s="23"/>
      <c r="E137" s="23"/>
      <c r="F137" s="23"/>
      <c r="G137" s="23"/>
      <c r="H137" s="24"/>
      <c r="I137" s="24"/>
      <c r="J137" s="24"/>
      <c r="K137" s="24"/>
      <c r="L137" s="24"/>
    </row>
    <row r="138" spans="1:12" s="2" customFormat="1" ht="18.75">
      <c r="A138" s="23"/>
      <c r="B138" s="23"/>
      <c r="C138" s="23"/>
      <c r="D138" s="23"/>
      <c r="E138" s="23"/>
      <c r="F138" s="23"/>
      <c r="G138" s="23"/>
      <c r="H138" s="24"/>
      <c r="I138" s="24"/>
      <c r="J138" s="24"/>
      <c r="K138" s="24"/>
      <c r="L138" s="24"/>
    </row>
    <row r="139" spans="1:12" s="2" customFormat="1" ht="18.75">
      <c r="A139" s="23"/>
      <c r="B139" s="23"/>
      <c r="C139" s="23"/>
      <c r="D139" s="23"/>
      <c r="E139" s="23"/>
      <c r="F139" s="23"/>
      <c r="G139" s="23"/>
      <c r="H139" s="24"/>
      <c r="I139" s="24"/>
      <c r="J139" s="24"/>
      <c r="K139" s="24"/>
      <c r="L139" s="24"/>
    </row>
    <row r="140" spans="1:12" s="2" customFormat="1" ht="18.75">
      <c r="A140" s="23"/>
      <c r="B140" s="23"/>
      <c r="C140" s="23"/>
      <c r="D140" s="23"/>
      <c r="E140" s="23"/>
      <c r="F140" s="23"/>
      <c r="G140" s="23"/>
      <c r="H140" s="24"/>
      <c r="I140" s="24"/>
      <c r="J140" s="24"/>
      <c r="K140" s="24"/>
      <c r="L140" s="24"/>
    </row>
    <row r="141" spans="1:12" s="2" customFormat="1" ht="18.75">
      <c r="A141" s="23"/>
      <c r="B141" s="23"/>
      <c r="C141" s="23"/>
      <c r="D141" s="23"/>
      <c r="E141" s="23"/>
      <c r="F141" s="23"/>
      <c r="G141" s="23"/>
      <c r="H141" s="24"/>
      <c r="I141" s="24"/>
      <c r="J141" s="24"/>
      <c r="K141" s="24"/>
      <c r="L141" s="24"/>
    </row>
    <row r="142" spans="1:12" s="2" customFormat="1" ht="18.75">
      <c r="A142" s="23"/>
      <c r="B142" s="23"/>
      <c r="C142" s="23"/>
      <c r="D142" s="23"/>
      <c r="E142" s="23"/>
      <c r="F142" s="23"/>
      <c r="G142" s="23"/>
      <c r="H142" s="24"/>
      <c r="I142" s="24"/>
      <c r="J142" s="24"/>
      <c r="K142" s="24"/>
      <c r="L142" s="24"/>
    </row>
    <row r="143" spans="1:12" s="2" customFormat="1" ht="18.75">
      <c r="A143" s="23"/>
      <c r="B143" s="23"/>
      <c r="C143" s="23"/>
      <c r="D143" s="23"/>
      <c r="E143" s="23"/>
      <c r="F143" s="23"/>
      <c r="G143" s="23"/>
      <c r="H143" s="24"/>
      <c r="I143" s="24"/>
      <c r="J143" s="24"/>
      <c r="K143" s="24"/>
      <c r="L143" s="24"/>
    </row>
    <row r="144" spans="1:12" s="2" customFormat="1" ht="18.75">
      <c r="A144" s="23"/>
      <c r="B144" s="23"/>
      <c r="C144" s="23"/>
      <c r="D144" s="23"/>
      <c r="E144" s="23"/>
      <c r="F144" s="23"/>
      <c r="G144" s="23"/>
      <c r="H144" s="24"/>
      <c r="I144" s="24"/>
      <c r="J144" s="24"/>
      <c r="K144" s="24"/>
      <c r="L144" s="24"/>
    </row>
    <row r="145" spans="1:12" s="2" customFormat="1" ht="18.75">
      <c r="A145" s="23"/>
      <c r="B145" s="23"/>
      <c r="C145" s="23"/>
      <c r="D145" s="23"/>
      <c r="E145" s="23"/>
      <c r="F145" s="23"/>
      <c r="G145" s="23"/>
      <c r="H145" s="24"/>
      <c r="I145" s="24"/>
      <c r="J145" s="24"/>
      <c r="K145" s="24"/>
      <c r="L145" s="24"/>
    </row>
    <row r="146" spans="1:12" s="2" customFormat="1" ht="18.75">
      <c r="A146" s="23"/>
      <c r="B146" s="23"/>
      <c r="C146" s="23"/>
      <c r="D146" s="23"/>
      <c r="E146" s="23"/>
      <c r="F146" s="23"/>
      <c r="G146" s="23"/>
      <c r="H146" s="24"/>
      <c r="I146" s="24"/>
      <c r="J146" s="24"/>
      <c r="K146" s="24"/>
      <c r="L146" s="24"/>
    </row>
    <row r="147" spans="1:12" s="2" customFormat="1" ht="18.75">
      <c r="A147" s="23"/>
      <c r="B147" s="23"/>
      <c r="C147" s="23"/>
      <c r="D147" s="23"/>
      <c r="E147" s="23"/>
      <c r="F147" s="23"/>
      <c r="G147" s="23"/>
      <c r="H147" s="24"/>
      <c r="I147" s="24"/>
      <c r="J147" s="24"/>
      <c r="K147" s="24"/>
      <c r="L147" s="24"/>
    </row>
    <row r="148" spans="1:12" s="2" customFormat="1" ht="18.75">
      <c r="A148" s="23"/>
      <c r="B148" s="23"/>
      <c r="C148" s="23"/>
      <c r="D148" s="23"/>
      <c r="E148" s="23"/>
      <c r="F148" s="23"/>
      <c r="G148" s="23"/>
      <c r="H148" s="24"/>
      <c r="I148" s="24"/>
      <c r="J148" s="24"/>
      <c r="K148" s="24"/>
      <c r="L148" s="24"/>
    </row>
    <row r="149" spans="1:12" s="2" customFormat="1" ht="18.75">
      <c r="A149" s="23"/>
      <c r="B149" s="23"/>
      <c r="C149" s="23"/>
      <c r="D149" s="23"/>
      <c r="E149" s="23"/>
      <c r="F149" s="23"/>
      <c r="G149" s="23"/>
      <c r="H149" s="24"/>
      <c r="I149" s="24"/>
      <c r="J149" s="24"/>
      <c r="K149" s="24"/>
      <c r="L149" s="24"/>
    </row>
    <row r="150" spans="1:12" s="2" customFormat="1" ht="18.75">
      <c r="A150" s="23"/>
      <c r="B150" s="23"/>
      <c r="C150" s="23"/>
      <c r="D150" s="23"/>
      <c r="E150" s="23"/>
      <c r="F150" s="23"/>
      <c r="G150" s="23"/>
      <c r="H150" s="24"/>
      <c r="I150" s="24"/>
      <c r="J150" s="24"/>
      <c r="K150" s="24"/>
      <c r="L150" s="24"/>
    </row>
    <row r="151" spans="1:12" s="2" customFormat="1" ht="18.75">
      <c r="A151" s="23"/>
      <c r="B151" s="23"/>
      <c r="C151" s="23"/>
      <c r="D151" s="23"/>
      <c r="E151" s="23"/>
      <c r="F151" s="23"/>
      <c r="G151" s="23"/>
      <c r="H151" s="24"/>
      <c r="I151" s="24"/>
      <c r="J151" s="24"/>
      <c r="K151" s="24"/>
      <c r="L151" s="24"/>
    </row>
    <row r="152" spans="1:12" s="2" customFormat="1" ht="18.75">
      <c r="A152" s="23"/>
      <c r="B152" s="23"/>
      <c r="C152" s="23"/>
      <c r="D152" s="23"/>
      <c r="E152" s="23"/>
      <c r="F152" s="23"/>
      <c r="G152" s="23"/>
      <c r="H152" s="24"/>
      <c r="I152" s="24"/>
      <c r="J152" s="24"/>
      <c r="K152" s="24"/>
      <c r="L152" s="24"/>
    </row>
    <row r="153" spans="1:12" s="2" customFormat="1" ht="18.75">
      <c r="A153" s="23"/>
      <c r="B153" s="23"/>
      <c r="C153" s="23"/>
      <c r="D153" s="23"/>
      <c r="E153" s="23"/>
      <c r="F153" s="23"/>
      <c r="G153" s="23"/>
      <c r="H153" s="24"/>
      <c r="I153" s="24"/>
      <c r="J153" s="24"/>
      <c r="K153" s="24"/>
      <c r="L153" s="24"/>
    </row>
    <row r="154" spans="1:12" s="2" customFormat="1" ht="18.75">
      <c r="A154" s="23"/>
      <c r="B154" s="23"/>
      <c r="C154" s="23"/>
      <c r="D154" s="23"/>
      <c r="E154" s="23"/>
      <c r="F154" s="23"/>
      <c r="G154" s="23"/>
      <c r="H154" s="24"/>
      <c r="I154" s="24"/>
      <c r="J154" s="24"/>
      <c r="K154" s="24"/>
      <c r="L154" s="24"/>
    </row>
    <row r="155" spans="1:12" s="2" customFormat="1" ht="18.75">
      <c r="A155" s="23"/>
      <c r="B155" s="23"/>
      <c r="C155" s="23"/>
      <c r="D155" s="23"/>
      <c r="E155" s="23"/>
      <c r="F155" s="23"/>
      <c r="G155" s="23"/>
      <c r="H155" s="24"/>
      <c r="I155" s="24"/>
      <c r="J155" s="24"/>
      <c r="K155" s="24"/>
      <c r="L155" s="24"/>
    </row>
    <row r="156" spans="1:12" s="2" customFormat="1" ht="18.75">
      <c r="A156" s="23"/>
      <c r="B156" s="23"/>
      <c r="C156" s="23"/>
      <c r="D156" s="23"/>
      <c r="E156" s="23"/>
      <c r="F156" s="23"/>
      <c r="G156" s="23"/>
      <c r="H156" s="24"/>
      <c r="I156" s="24"/>
      <c r="J156" s="24"/>
      <c r="K156" s="24"/>
      <c r="L156" s="24"/>
    </row>
    <row r="157" spans="1:12" s="2" customFormat="1" ht="18.75">
      <c r="A157" s="23"/>
      <c r="B157" s="23"/>
      <c r="C157" s="23"/>
      <c r="D157" s="23"/>
      <c r="E157" s="23"/>
      <c r="F157" s="23"/>
      <c r="G157" s="23"/>
      <c r="H157" s="24"/>
      <c r="I157" s="24"/>
      <c r="J157" s="24"/>
      <c r="K157" s="24"/>
      <c r="L157" s="24"/>
    </row>
    <row r="158" spans="1:12" s="2" customFormat="1" ht="18.75">
      <c r="A158" s="23"/>
      <c r="B158" s="23"/>
      <c r="C158" s="23"/>
      <c r="D158" s="23"/>
      <c r="E158" s="23"/>
      <c r="F158" s="23"/>
      <c r="G158" s="23"/>
      <c r="H158" s="24"/>
      <c r="I158" s="24"/>
      <c r="J158" s="24"/>
      <c r="K158" s="24"/>
      <c r="L158" s="24"/>
    </row>
    <row r="159" spans="1:12" s="2" customFormat="1" ht="18.75">
      <c r="A159" s="23"/>
      <c r="B159" s="23"/>
      <c r="C159" s="23"/>
      <c r="D159" s="23"/>
      <c r="E159" s="23"/>
      <c r="F159" s="23"/>
      <c r="G159" s="23"/>
      <c r="H159" s="24"/>
      <c r="I159" s="24"/>
      <c r="J159" s="24"/>
      <c r="K159" s="24"/>
      <c r="L159" s="24"/>
    </row>
    <row r="160" spans="1:12" s="2" customFormat="1" ht="18.75">
      <c r="A160" s="23"/>
      <c r="B160" s="23"/>
      <c r="C160" s="23"/>
      <c r="D160" s="23"/>
      <c r="E160" s="23"/>
      <c r="F160" s="23"/>
      <c r="G160" s="23"/>
      <c r="H160" s="24"/>
      <c r="I160" s="24"/>
      <c r="J160" s="24"/>
      <c r="K160" s="24"/>
      <c r="L160" s="24"/>
    </row>
    <row r="161" spans="1:12" s="2" customFormat="1" ht="18.75">
      <c r="A161" s="23"/>
      <c r="B161" s="23"/>
      <c r="C161" s="23"/>
      <c r="D161" s="23"/>
      <c r="E161" s="23"/>
      <c r="F161" s="23"/>
      <c r="G161" s="23"/>
      <c r="H161" s="24"/>
      <c r="I161" s="24"/>
      <c r="J161" s="24"/>
      <c r="K161" s="24"/>
      <c r="L161" s="24"/>
    </row>
    <row r="162" spans="1:12" s="2" customFormat="1" ht="18.75">
      <c r="A162" s="23"/>
      <c r="B162" s="23"/>
      <c r="C162" s="23"/>
      <c r="D162" s="23"/>
      <c r="E162" s="23"/>
      <c r="F162" s="23"/>
      <c r="G162" s="23"/>
      <c r="H162" s="24"/>
      <c r="I162" s="24"/>
      <c r="J162" s="24"/>
      <c r="K162" s="24"/>
      <c r="L162" s="24"/>
    </row>
    <row r="163" spans="1:12" s="2" customFormat="1" ht="18.75">
      <c r="A163" s="23"/>
      <c r="B163" s="23"/>
      <c r="C163" s="23"/>
      <c r="D163" s="23"/>
      <c r="E163" s="23"/>
      <c r="F163" s="23"/>
      <c r="G163" s="23"/>
      <c r="H163" s="24"/>
      <c r="I163" s="24"/>
      <c r="J163" s="24"/>
      <c r="K163" s="24"/>
      <c r="L163" s="24"/>
    </row>
    <row r="164" spans="1:12" s="2" customFormat="1" ht="18.75">
      <c r="A164" s="23"/>
      <c r="B164" s="23"/>
      <c r="C164" s="23"/>
      <c r="D164" s="23"/>
      <c r="E164" s="23"/>
      <c r="F164" s="23"/>
      <c r="G164" s="23"/>
      <c r="H164" s="24"/>
      <c r="I164" s="24"/>
      <c r="J164" s="24"/>
      <c r="K164" s="24"/>
      <c r="L164" s="24"/>
    </row>
    <row r="165" spans="1:12" s="2" customFormat="1" ht="18.75">
      <c r="A165" s="23"/>
      <c r="B165" s="23"/>
      <c r="C165" s="23"/>
      <c r="D165" s="23"/>
      <c r="E165" s="23"/>
      <c r="F165" s="23"/>
      <c r="G165" s="23"/>
      <c r="H165" s="24"/>
      <c r="I165" s="24"/>
      <c r="J165" s="24"/>
      <c r="K165" s="24"/>
      <c r="L165" s="24"/>
    </row>
    <row r="166" spans="1:12" s="2" customFormat="1" ht="18.75">
      <c r="A166" s="23"/>
      <c r="B166" s="23"/>
      <c r="C166" s="23"/>
      <c r="D166" s="23"/>
      <c r="E166" s="23"/>
      <c r="F166" s="23"/>
      <c r="G166" s="23"/>
      <c r="H166" s="24"/>
      <c r="I166" s="24"/>
      <c r="J166" s="24"/>
      <c r="K166" s="24"/>
      <c r="L166" s="24"/>
    </row>
    <row r="167" spans="1:12" s="2" customFormat="1" ht="18.75">
      <c r="A167" s="23"/>
      <c r="B167" s="23"/>
      <c r="C167" s="23"/>
      <c r="D167" s="23"/>
      <c r="E167" s="23"/>
      <c r="F167" s="23"/>
      <c r="G167" s="23"/>
      <c r="H167" s="24"/>
      <c r="I167" s="24"/>
      <c r="J167" s="24"/>
      <c r="K167" s="24"/>
      <c r="L167" s="24"/>
    </row>
    <row r="168" spans="1:12" s="2" customFormat="1" ht="18.75">
      <c r="A168" s="23"/>
      <c r="B168" s="23"/>
      <c r="C168" s="23"/>
      <c r="D168" s="23"/>
      <c r="E168" s="23"/>
      <c r="F168" s="23"/>
      <c r="G168" s="23"/>
      <c r="H168" s="24"/>
      <c r="I168" s="24"/>
      <c r="J168" s="24"/>
      <c r="K168" s="24"/>
      <c r="L168" s="24"/>
    </row>
    <row r="169" spans="1:12" s="2" customFormat="1" ht="18.75">
      <c r="A169" s="23"/>
      <c r="B169" s="23"/>
      <c r="C169" s="23"/>
      <c r="D169" s="23"/>
      <c r="E169" s="23"/>
      <c r="F169" s="23"/>
      <c r="G169" s="23"/>
      <c r="H169" s="24"/>
      <c r="I169" s="24"/>
      <c r="J169" s="24"/>
      <c r="K169" s="24"/>
      <c r="L169" s="24"/>
    </row>
    <row r="170" spans="1:12" s="2" customFormat="1" ht="18.75">
      <c r="A170" s="23"/>
      <c r="B170" s="23"/>
      <c r="C170" s="23"/>
      <c r="D170" s="23"/>
      <c r="E170" s="23"/>
      <c r="F170" s="23"/>
      <c r="G170" s="23"/>
      <c r="H170" s="24"/>
      <c r="I170" s="24"/>
      <c r="J170" s="24"/>
      <c r="K170" s="24"/>
      <c r="L170" s="24"/>
    </row>
    <row r="171" spans="1:12" s="2" customFormat="1" ht="18.75">
      <c r="A171" s="23"/>
      <c r="B171" s="23"/>
      <c r="C171" s="23"/>
      <c r="D171" s="23"/>
      <c r="E171" s="23"/>
      <c r="F171" s="23"/>
      <c r="G171" s="23"/>
      <c r="H171" s="24"/>
      <c r="I171" s="24"/>
      <c r="J171" s="24"/>
      <c r="K171" s="24"/>
      <c r="L171" s="24"/>
    </row>
    <row r="172" spans="1:12" s="2" customFormat="1" ht="18.75">
      <c r="A172" s="23"/>
      <c r="B172" s="23"/>
      <c r="C172" s="23"/>
      <c r="D172" s="23"/>
      <c r="E172" s="23"/>
      <c r="F172" s="23"/>
      <c r="G172" s="23"/>
      <c r="H172" s="24"/>
      <c r="I172" s="24"/>
      <c r="J172" s="24"/>
      <c r="K172" s="24"/>
      <c r="L172" s="24"/>
    </row>
    <row r="173" spans="1:12" s="2" customFormat="1" ht="18.75">
      <c r="A173" s="23"/>
      <c r="B173" s="23"/>
      <c r="C173" s="23"/>
      <c r="D173" s="23"/>
      <c r="E173" s="23"/>
      <c r="F173" s="23"/>
      <c r="G173" s="23"/>
      <c r="H173" s="24"/>
      <c r="I173" s="24"/>
      <c r="J173" s="24"/>
      <c r="K173" s="24"/>
      <c r="L173" s="24"/>
    </row>
    <row r="174" spans="1:12" s="2" customFormat="1" ht="18.75">
      <c r="A174" s="23"/>
      <c r="B174" s="23"/>
      <c r="C174" s="23"/>
      <c r="D174" s="23"/>
      <c r="E174" s="23"/>
      <c r="F174" s="23"/>
      <c r="G174" s="23"/>
      <c r="H174" s="24"/>
      <c r="I174" s="24"/>
      <c r="J174" s="24"/>
      <c r="K174" s="24"/>
      <c r="L174" s="24"/>
    </row>
    <row r="175" spans="1:12" s="2" customFormat="1" ht="18.75">
      <c r="A175" s="23"/>
      <c r="B175" s="23"/>
      <c r="C175" s="23"/>
      <c r="D175" s="23"/>
      <c r="E175" s="23"/>
      <c r="F175" s="23"/>
      <c r="G175" s="23"/>
      <c r="H175" s="24"/>
      <c r="I175" s="24"/>
      <c r="J175" s="24"/>
      <c r="K175" s="24"/>
      <c r="L175" s="24"/>
    </row>
    <row r="176" spans="1:12" s="2" customFormat="1" ht="18.75">
      <c r="A176" s="23"/>
      <c r="B176" s="23"/>
      <c r="C176" s="23"/>
      <c r="D176" s="23"/>
      <c r="E176" s="23"/>
      <c r="F176" s="23"/>
      <c r="G176" s="23"/>
      <c r="H176" s="24"/>
      <c r="I176" s="24"/>
      <c r="J176" s="24"/>
      <c r="K176" s="24"/>
      <c r="L176" s="24"/>
    </row>
    <row r="177" spans="1:12" s="2" customFormat="1" ht="18.75">
      <c r="A177" s="23"/>
      <c r="B177" s="23"/>
      <c r="C177" s="23"/>
      <c r="D177" s="23"/>
      <c r="E177" s="23"/>
      <c r="F177" s="23"/>
      <c r="G177" s="23"/>
      <c r="H177" s="24"/>
      <c r="I177" s="24"/>
      <c r="J177" s="24"/>
      <c r="K177" s="24"/>
      <c r="L177" s="24"/>
    </row>
    <row r="178" spans="1:12" s="2" customFormat="1" ht="18.75">
      <c r="A178" s="23"/>
      <c r="B178" s="23"/>
      <c r="C178" s="23"/>
      <c r="D178" s="23"/>
      <c r="E178" s="23"/>
      <c r="F178" s="23"/>
      <c r="G178" s="23"/>
      <c r="H178" s="24"/>
      <c r="I178" s="24"/>
      <c r="J178" s="24"/>
      <c r="K178" s="24"/>
      <c r="L178" s="24"/>
    </row>
    <row r="179" spans="1:12" s="2" customFormat="1" ht="18.75">
      <c r="A179" s="23"/>
      <c r="B179" s="23"/>
      <c r="C179" s="23"/>
      <c r="D179" s="23"/>
      <c r="E179" s="23"/>
      <c r="F179" s="23"/>
      <c r="G179" s="23"/>
      <c r="H179" s="24"/>
      <c r="I179" s="24"/>
      <c r="J179" s="24"/>
      <c r="K179" s="24"/>
      <c r="L179" s="24"/>
    </row>
    <row r="180" spans="1:12" s="2" customFormat="1" ht="18.75">
      <c r="A180" s="23"/>
      <c r="B180" s="23"/>
      <c r="C180" s="23"/>
      <c r="D180" s="23"/>
      <c r="E180" s="23"/>
      <c r="F180" s="23"/>
      <c r="G180" s="23"/>
      <c r="H180" s="24"/>
      <c r="I180" s="24"/>
      <c r="J180" s="24"/>
      <c r="K180" s="24"/>
      <c r="L180" s="24"/>
    </row>
    <row r="181" spans="1:12" s="2" customFormat="1" ht="18.75">
      <c r="A181" s="23"/>
      <c r="B181" s="23"/>
      <c r="C181" s="23"/>
      <c r="D181" s="23"/>
      <c r="E181" s="23"/>
      <c r="F181" s="23"/>
      <c r="G181" s="23"/>
      <c r="H181" s="24"/>
      <c r="I181" s="24"/>
      <c r="J181" s="24"/>
      <c r="K181" s="24"/>
      <c r="L181" s="24"/>
    </row>
    <row r="182" spans="1:12" s="2" customFormat="1" ht="18.75">
      <c r="A182" s="23"/>
      <c r="B182" s="23"/>
      <c r="C182" s="23"/>
      <c r="D182" s="23"/>
      <c r="E182" s="23"/>
      <c r="F182" s="23"/>
      <c r="G182" s="23"/>
      <c r="H182" s="24"/>
      <c r="I182" s="24"/>
      <c r="J182" s="24"/>
      <c r="K182" s="24"/>
      <c r="L182" s="24"/>
    </row>
    <row r="183" spans="1:12" s="2" customFormat="1" ht="18.75">
      <c r="A183" s="23"/>
      <c r="B183" s="23"/>
      <c r="C183" s="23"/>
      <c r="D183" s="23"/>
      <c r="E183" s="23"/>
      <c r="F183" s="23"/>
      <c r="G183" s="23"/>
      <c r="H183" s="24"/>
      <c r="I183" s="24"/>
      <c r="J183" s="24"/>
      <c r="K183" s="24"/>
      <c r="L183" s="24"/>
    </row>
    <row r="184" spans="1:12" s="2" customFormat="1" ht="18.75">
      <c r="A184" s="23"/>
      <c r="B184" s="23"/>
      <c r="C184" s="23"/>
      <c r="D184" s="23"/>
      <c r="E184" s="23"/>
      <c r="F184" s="23"/>
      <c r="G184" s="23"/>
      <c r="H184" s="24"/>
      <c r="I184" s="24"/>
      <c r="J184" s="24"/>
      <c r="K184" s="24"/>
      <c r="L184" s="24"/>
    </row>
    <row r="185" spans="1:12" s="2" customFormat="1" ht="18.75">
      <c r="A185" s="23"/>
      <c r="B185" s="23"/>
      <c r="C185" s="23"/>
      <c r="D185" s="23"/>
      <c r="E185" s="23"/>
      <c r="F185" s="23"/>
      <c r="G185" s="23"/>
      <c r="H185" s="24"/>
      <c r="I185" s="24"/>
      <c r="J185" s="24"/>
      <c r="K185" s="24"/>
      <c r="L185" s="24"/>
    </row>
    <row r="186" spans="1:12" s="2" customFormat="1" ht="18.75">
      <c r="A186" s="23"/>
      <c r="B186" s="23"/>
      <c r="C186" s="23"/>
      <c r="D186" s="23"/>
      <c r="E186" s="23"/>
      <c r="F186" s="23"/>
      <c r="G186" s="23"/>
      <c r="H186" s="24"/>
      <c r="I186" s="24"/>
      <c r="J186" s="24"/>
      <c r="K186" s="24"/>
      <c r="L186" s="24"/>
    </row>
    <row r="187" spans="1:12" s="2" customFormat="1" ht="18.75">
      <c r="A187" s="23"/>
      <c r="B187" s="23"/>
      <c r="C187" s="23"/>
      <c r="D187" s="23"/>
      <c r="E187" s="23"/>
      <c r="F187" s="23"/>
      <c r="G187" s="23"/>
      <c r="H187" s="24"/>
      <c r="I187" s="24"/>
      <c r="J187" s="24"/>
      <c r="K187" s="24"/>
      <c r="L187" s="24"/>
    </row>
    <row r="188" spans="1:12" s="2" customFormat="1" ht="18.75">
      <c r="A188" s="23"/>
      <c r="B188" s="23"/>
      <c r="C188" s="23"/>
      <c r="D188" s="23"/>
      <c r="E188" s="23"/>
      <c r="F188" s="23"/>
      <c r="G188" s="23"/>
      <c r="H188" s="24"/>
      <c r="I188" s="24"/>
      <c r="J188" s="24"/>
      <c r="K188" s="24"/>
      <c r="L188" s="24"/>
    </row>
    <row r="189" spans="1:12" s="2" customFormat="1" ht="18.75">
      <c r="A189" s="23"/>
      <c r="B189" s="23"/>
      <c r="C189" s="23"/>
      <c r="D189" s="23"/>
      <c r="E189" s="23"/>
      <c r="F189" s="23"/>
      <c r="G189" s="23"/>
      <c r="H189" s="24"/>
      <c r="I189" s="24"/>
      <c r="J189" s="24"/>
      <c r="K189" s="24"/>
      <c r="L189" s="24"/>
    </row>
    <row r="190" spans="1:12" s="2" customFormat="1" ht="18.75">
      <c r="A190" s="23"/>
      <c r="B190" s="23"/>
      <c r="C190" s="23"/>
      <c r="D190" s="23"/>
      <c r="E190" s="23"/>
      <c r="F190" s="23"/>
      <c r="G190" s="23"/>
      <c r="H190" s="24"/>
      <c r="I190" s="24"/>
      <c r="J190" s="24"/>
      <c r="K190" s="24"/>
      <c r="L190" s="24"/>
    </row>
    <row r="191" spans="1:12" s="2" customFormat="1" ht="18.75">
      <c r="A191" s="23"/>
      <c r="B191" s="23"/>
      <c r="C191" s="23"/>
      <c r="D191" s="23"/>
      <c r="E191" s="23"/>
      <c r="F191" s="23"/>
      <c r="G191" s="23"/>
      <c r="H191" s="24"/>
      <c r="I191" s="24"/>
      <c r="J191" s="24"/>
      <c r="K191" s="24"/>
      <c r="L191" s="24"/>
    </row>
    <row r="192" spans="1:12" s="2" customFormat="1" ht="18.75">
      <c r="A192" s="23"/>
      <c r="B192" s="23"/>
      <c r="C192" s="23"/>
      <c r="D192" s="23"/>
      <c r="E192" s="23"/>
      <c r="F192" s="23"/>
      <c r="G192" s="23"/>
      <c r="H192" s="24"/>
      <c r="I192" s="24"/>
      <c r="J192" s="24"/>
      <c r="K192" s="24"/>
      <c r="L192" s="24"/>
    </row>
    <row r="193" spans="1:12" s="2" customFormat="1" ht="18.75">
      <c r="A193" s="23"/>
      <c r="B193" s="23"/>
      <c r="C193" s="23"/>
      <c r="D193" s="23"/>
      <c r="E193" s="23"/>
      <c r="F193" s="23"/>
      <c r="G193" s="23"/>
      <c r="H193" s="24"/>
      <c r="I193" s="24"/>
      <c r="J193" s="24"/>
      <c r="K193" s="24"/>
      <c r="L193" s="24"/>
    </row>
    <row r="194" spans="1:12" s="2" customFormat="1" ht="18.75">
      <c r="A194" s="23"/>
      <c r="B194" s="23"/>
      <c r="C194" s="23"/>
      <c r="D194" s="23"/>
      <c r="E194" s="23"/>
      <c r="F194" s="23"/>
      <c r="G194" s="23"/>
      <c r="H194" s="24"/>
      <c r="I194" s="24"/>
      <c r="J194" s="24"/>
      <c r="K194" s="24"/>
      <c r="L194" s="24"/>
    </row>
  </sheetData>
  <sheetProtection/>
  <mergeCells count="72">
    <mergeCell ref="A39:A40"/>
    <mergeCell ref="B69:B70"/>
    <mergeCell ref="B73:B74"/>
    <mergeCell ref="A41:A42"/>
    <mergeCell ref="B43:B44"/>
    <mergeCell ref="B63:B64"/>
    <mergeCell ref="A67:A68"/>
    <mergeCell ref="B67:B68"/>
    <mergeCell ref="A33:A34"/>
    <mergeCell ref="B55:B56"/>
    <mergeCell ref="A37:A38"/>
    <mergeCell ref="B37:B38"/>
    <mergeCell ref="B33:B34"/>
    <mergeCell ref="B59:B60"/>
    <mergeCell ref="A59:A60"/>
    <mergeCell ref="B53:B54"/>
    <mergeCell ref="A47:A48"/>
    <mergeCell ref="B39:B40"/>
    <mergeCell ref="A26:A27"/>
    <mergeCell ref="A49:A50"/>
    <mergeCell ref="A16:A17"/>
    <mergeCell ref="A51:A52"/>
    <mergeCell ref="B51:B52"/>
    <mergeCell ref="A24:A25"/>
    <mergeCell ref="B24:B25"/>
    <mergeCell ref="B26:B27"/>
    <mergeCell ref="A35:A36"/>
    <mergeCell ref="A43:A44"/>
    <mergeCell ref="D7:G7"/>
    <mergeCell ref="B16:B17"/>
    <mergeCell ref="B13:B15"/>
    <mergeCell ref="A57:A58"/>
    <mergeCell ref="A45:A46"/>
    <mergeCell ref="A53:A54"/>
    <mergeCell ref="A55:A56"/>
    <mergeCell ref="B57:B58"/>
    <mergeCell ref="B28:B30"/>
    <mergeCell ref="A28:A30"/>
    <mergeCell ref="A22:A23"/>
    <mergeCell ref="B22:B23"/>
    <mergeCell ref="B10:B12"/>
    <mergeCell ref="A13:A15"/>
    <mergeCell ref="A7:A8"/>
    <mergeCell ref="C7:C8"/>
    <mergeCell ref="A10:A12"/>
    <mergeCell ref="A69:A70"/>
    <mergeCell ref="A65:A66"/>
    <mergeCell ref="B61:B62"/>
    <mergeCell ref="B75:B76"/>
    <mergeCell ref="A63:A64"/>
    <mergeCell ref="A75:A76"/>
    <mergeCell ref="A61:A62"/>
    <mergeCell ref="J1:L1"/>
    <mergeCell ref="A4:L6"/>
    <mergeCell ref="A18:A19"/>
    <mergeCell ref="B18:B19"/>
    <mergeCell ref="A20:A21"/>
    <mergeCell ref="B35:B36"/>
    <mergeCell ref="A31:A32"/>
    <mergeCell ref="B31:B32"/>
    <mergeCell ref="J7:L7"/>
    <mergeCell ref="B7:B8"/>
    <mergeCell ref="A83:A84"/>
    <mergeCell ref="A71:A72"/>
    <mergeCell ref="B71:B72"/>
    <mergeCell ref="A81:A82"/>
    <mergeCell ref="B81:B82"/>
    <mergeCell ref="A73:A74"/>
    <mergeCell ref="B77:B78"/>
    <mergeCell ref="A79:A80"/>
    <mergeCell ref="B79:B80"/>
    <mergeCell ref="A77:A78"/>
  </mergeCells>
  <printOptions/>
  <pageMargins left="0" right="0" top="0.5905511811023623" bottom="0.5905511811023623" header="0.5511811023622047" footer="0.6299212598425197"/>
  <pageSetup horizontalDpi="180" verticalDpi="180" orientation="landscape" paperSize="9" scale="62" r:id="rId1"/>
  <rowBreaks count="4" manualBreakCount="4">
    <brk id="21" max="9" man="1"/>
    <brk id="39" max="11" man="1"/>
    <brk id="54" max="11" man="1"/>
    <brk id="7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2017-09-08T12:55:47Z</dcterms:modified>
  <cp:category/>
  <cp:version/>
  <cp:contentType/>
  <cp:contentStatus/>
</cp:coreProperties>
</file>