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Управление образования " sheetId="1" r:id="rId1"/>
  </sheets>
  <externalReferences>
    <externalReference r:id="rId4"/>
    <externalReference r:id="rId5"/>
  </externalReferences>
  <definedNames>
    <definedName name="_xlnm.Print_Titles" localSheetId="0">'Управление образования '!$7:$10</definedName>
    <definedName name="_xlnm.Print_Area" localSheetId="0">'Управление образования '!$A$1:$Z$235</definedName>
  </definedNames>
  <calcPr fullCalcOnLoad="1"/>
</workbook>
</file>

<file path=xl/sharedStrings.xml><?xml version="1.0" encoding="utf-8"?>
<sst xmlns="http://schemas.openxmlformats.org/spreadsheetml/2006/main" count="1250" uniqueCount="382">
  <si>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</si>
  <si>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</si>
  <si>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</si>
  <si>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</si>
  <si>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</si>
  <si>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</si>
  <si>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</si>
  <si>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</si>
  <si>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</si>
  <si>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</si>
  <si>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</si>
  <si>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</si>
  <si>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КЦСР,                                               Доп. ФК</t>
  </si>
  <si>
    <t>Объем ресурсного обеспечения, руб.</t>
  </si>
  <si>
    <t>в том числе</t>
  </si>
  <si>
    <t>Контрольное событие 8</t>
  </si>
  <si>
    <t>Контрольное событие 10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</si>
  <si>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</si>
  <si>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</si>
  <si>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</si>
  <si>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</si>
  <si>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</si>
  <si>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</si>
  <si>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</si>
  <si>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</si>
  <si>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</si>
  <si>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 xml:space="preserve">Исполнение ДОО муниципального задания 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</si>
  <si>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</si>
  <si>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</si>
  <si>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</si>
  <si>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Обеспечение качественной подготовки выпускников к государственной итоговой аттестации.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</si>
  <si>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</si>
  <si>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</si>
  <si>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</si>
  <si>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</si>
  <si>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</si>
  <si>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</si>
  <si>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</si>
  <si>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</si>
  <si>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</si>
  <si>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</si>
  <si>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</si>
  <si>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</si>
  <si>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</si>
  <si>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</si>
  <si>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</si>
  <si>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</si>
  <si>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</si>
  <si>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</si>
  <si>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</si>
  <si>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</si>
  <si>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</si>
  <si>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</si>
  <si>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</si>
  <si>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</si>
  <si>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</si>
  <si>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</si>
  <si>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</si>
  <si>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</si>
  <si>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</si>
  <si>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</si>
  <si>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</si>
  <si>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</si>
  <si>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</si>
  <si>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</si>
  <si>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</si>
  <si>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</si>
  <si>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</si>
  <si>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</si>
  <si>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>Удельный вес детей приоритетных категорий охваченных оздоровлением  от общего количества детей данной категории.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</si>
  <si>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</si>
  <si>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</si>
  <si>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</si>
  <si>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</si>
  <si>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</si>
  <si>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</si>
  <si>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Обеспечение деятельности подведомтсвенных учреждений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</si>
  <si>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</si>
  <si>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</si>
  <si>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</si>
  <si>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</si>
  <si>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Контрольное событие 27</t>
  </si>
  <si>
    <t>Исполнение муниципального задания ДОО в полном объёме</t>
  </si>
  <si>
    <t>5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</si>
  <si>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</si>
  <si>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</si>
  <si>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</si>
  <si>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</si>
  <si>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</si>
  <si>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</si>
  <si>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</si>
  <si>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</si>
  <si>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</si>
  <si>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</si>
  <si>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</si>
  <si>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</si>
  <si>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t>Итого по программе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</si>
  <si>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</si>
  <si>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</si>
  <si>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</si>
  <si>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</si>
  <si>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</si>
  <si>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</si>
  <si>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</si>
  <si>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</si>
  <si>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</si>
  <si>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</si>
  <si>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</si>
  <si>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</si>
  <si>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</si>
  <si>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</si>
  <si>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</si>
  <si>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</si>
  <si>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</si>
  <si>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</si>
  <si>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</si>
  <si>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</si>
  <si>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</si>
  <si>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обеспечение населения  правом  на
получение качественного отдыха и оздоровления  детей в летний период
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</si>
  <si>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</si>
  <si>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</si>
  <si>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</si>
  <si>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</si>
  <si>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</si>
  <si>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</si>
  <si>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</si>
  <si>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</si>
  <si>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</si>
  <si>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</si>
  <si>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</si>
  <si>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</si>
  <si>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</si>
  <si>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</si>
  <si>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</si>
  <si>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</si>
  <si>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Наличие ООП, соответветствующей требованиям ФГОС, на сайтах образовательных организаций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</si>
  <si>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</si>
  <si>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</si>
  <si>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</si>
  <si>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</si>
  <si>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</si>
  <si>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</si>
  <si>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</si>
  <si>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</si>
  <si>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</si>
  <si>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Контрольное событие 33</t>
  </si>
  <si>
    <t>Строительство обьектов социальной сферы в сельской местности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</si>
  <si>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</si>
  <si>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</si>
  <si>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</si>
  <si>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</si>
  <si>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</si>
  <si>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</si>
  <si>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</si>
  <si>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</si>
  <si>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</si>
  <si>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</si>
  <si>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</si>
  <si>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</si>
  <si>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04.1.26.73020</t>
  </si>
  <si>
    <t>04.1.27.73190</t>
  </si>
  <si>
    <t>04.2.22.73190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</si>
  <si>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</si>
  <si>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</si>
  <si>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</si>
  <si>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</si>
  <si>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</si>
  <si>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>Увеличение количества выпускников, заключивших договор о целевом обучении.</t>
  </si>
  <si>
    <t>1.1.1.1.</t>
  </si>
  <si>
    <t>1.1.1.2.</t>
  </si>
  <si>
    <t>1.1.2.1.</t>
  </si>
  <si>
    <t>1.1.2.2.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</si>
  <si>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</si>
  <si>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</si>
  <si>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</si>
  <si>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</si>
  <si>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</si>
  <si>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</si>
  <si>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</si>
  <si>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</si>
  <si>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</si>
  <si>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</si>
  <si>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1.2.4.2.</t>
  </si>
  <si>
    <t>1.2.4.3.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</si>
  <si>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</si>
  <si>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</si>
  <si>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</si>
  <si>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</si>
  <si>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</si>
  <si>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</si>
  <si>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</si>
  <si>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</si>
  <si>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</si>
  <si>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</si>
  <si>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</si>
  <si>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</si>
  <si>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</si>
  <si>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</si>
  <si>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</si>
  <si>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</si>
  <si>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</si>
  <si>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</si>
  <si>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</si>
  <si>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</si>
  <si>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</si>
  <si>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</si>
  <si>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</si>
  <si>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</si>
  <si>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</si>
  <si>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</si>
  <si>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</si>
  <si>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</si>
  <si>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</si>
  <si>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 xml:space="preserve">Задача 2.2.  Повышение качества дополнительного образования
</t>
  </si>
  <si>
    <t>Основное мероприятие. Мероприятия по организации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</si>
  <si>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 xml:space="preserve">04.1.28.S2000    </t>
  </si>
  <si>
    <t>1.1.2.3.</t>
  </si>
  <si>
    <t>1.1.2.4.</t>
  </si>
  <si>
    <t>Информационное обеспечение реализации ООП   ДО</t>
  </si>
  <si>
    <t>1.1.1.3.</t>
  </si>
  <si>
    <t>1.1.1.4.</t>
  </si>
  <si>
    <t>1.1.1.5.</t>
  </si>
  <si>
    <r>
      <t xml:space="preserve">Реализация муниципальными дошкольными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</si>
  <si>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Исполнение муниципального задания орагнизацией дополнительного образования</t>
  </si>
  <si>
    <t>2.1.1.3.</t>
  </si>
  <si>
    <t>2021 год</t>
  </si>
  <si>
    <t>Премия, стипендия  главы талантливой молодёжи</t>
  </si>
  <si>
    <t>Обеспечение выплаты премии, стипендии талантливой молодёжи</t>
  </si>
  <si>
    <t>2021 год,                                                              квартал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</si>
  <si>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</si>
  <si>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 xml:space="preserve">Управлением образования выплачена мера социальной поддержки  гражданам, заключившим договоры   о целевом обучении с гражданами, получающими профессию по педагогическому профилю  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</si>
  <si>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</si>
  <si>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1.1.3.</t>
  </si>
  <si>
    <t>Основное мероприятие: Реализация муниципальными дошкольными, общеобразовательными организациями в Республике Коми общеобразовательных программ</t>
  </si>
  <si>
    <t xml:space="preserve">Олата муниципальными учреждениями расходов по коммунальным услугам </t>
  </si>
  <si>
    <t>1.1.1.6.</t>
  </si>
  <si>
    <t>2022 год,                                                              квартал</t>
  </si>
  <si>
    <t>2022 год</t>
  </si>
  <si>
    <t>04.1.14.04070</t>
  </si>
  <si>
    <t>04.1.15.04080</t>
  </si>
  <si>
    <t>04.1.21.04090</t>
  </si>
  <si>
    <t>04.1.23.04100</t>
  </si>
  <si>
    <t>04.1.31.04110</t>
  </si>
  <si>
    <t>04.1.32.04120</t>
  </si>
  <si>
    <r>
      <t>Задача 1.4.  Региональный проект "Современная школа".</t>
    </r>
    <r>
      <rPr>
        <b/>
        <sz val="10"/>
        <color indexed="8"/>
        <rFont val="Calibri"/>
        <family val="2"/>
      </rPr>
      <t xml:space="preserve">
</t>
    </r>
  </si>
  <si>
    <t>1.4.1.1</t>
  </si>
  <si>
    <t>Создание условий для формирования у обучающихся современных технологических и гумманитарных навыкоов</t>
  </si>
  <si>
    <t xml:space="preserve"> Реализация народных проектов в сфере образования, прошедших отбор в рамках проекта  «Народный бюджет»</t>
  </si>
  <si>
    <t>1.2.2.2.</t>
  </si>
  <si>
    <t>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</si>
  <si>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>Социальная поддержка отдельных категорий обучающихся образовательных организаций</t>
  </si>
  <si>
    <t>1.4.1.</t>
  </si>
  <si>
    <t>Основное мероприятие. Создание условий для формирования у обучающихся современных технологических и гумманитарных навыкоов</t>
  </si>
  <si>
    <t>Мероприятия, связанные с повышением оплаты труда отдельных категорий работников в сфере образования</t>
  </si>
  <si>
    <t>04.3.12.02040</t>
  </si>
  <si>
    <t>04.3.12.S2040</t>
  </si>
  <si>
    <t>Осуществление процесса оздоровления и отдыха детей</t>
  </si>
  <si>
    <t xml:space="preserve"> Обеспечение оздоровления и отдыха  детей на территорий муниципального района «Троицко-Печорский»</t>
  </si>
  <si>
    <t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</t>
  </si>
  <si>
    <t>Основное  мероприятие. Укрепление материально-технической базы и создание безопасных условий в организациях в сфере образования</t>
  </si>
  <si>
    <t>Управление образования АМР «Троицко – Печорский», Управление культуры АМР "Троицко-Печорский"</t>
  </si>
  <si>
    <t xml:space="preserve"> начальник Управления образования, </t>
  </si>
  <si>
    <t xml:space="preserve">Управление образования АМР «Троицко – Печорский», </t>
  </si>
  <si>
    <t>4.1.3.</t>
  </si>
  <si>
    <t xml:space="preserve">Основное мероприятие Укрепление материально-технической базы и создание безопасных условий в муниципальных образовательных </t>
  </si>
  <si>
    <t>4.1.3.1</t>
  </si>
  <si>
    <t>04.4.21.05130</t>
  </si>
  <si>
    <t>04.4.11.S2850</t>
  </si>
  <si>
    <t xml:space="preserve">Приобретение мебели, инвентаря для учреждений дошкольного образования </t>
  </si>
  <si>
    <t>Контрольное событие 38</t>
  </si>
  <si>
    <t xml:space="preserve">04.1.11.04200, </t>
  </si>
  <si>
    <t>04.1.11.73010</t>
  </si>
  <si>
    <t>04.1.11.S2850</t>
  </si>
  <si>
    <t>04.1.12.73010</t>
  </si>
  <si>
    <t>04.1.12.04210</t>
  </si>
  <si>
    <t>04.1.12. S2850</t>
  </si>
  <si>
    <t>04.1.12.53030</t>
  </si>
  <si>
    <t xml:space="preserve">Ежемесячное денежное вознаграждение за классное руководство педагогическим работникам </t>
  </si>
  <si>
    <t>начальник Управления образования, начальник Управоения культуры</t>
  </si>
  <si>
    <t>1.2.8.2.</t>
  </si>
  <si>
    <t xml:space="preserve">Организации горячего питания обучающихся получающих начальное общее образование </t>
  </si>
  <si>
    <t>04.1.22.04040</t>
  </si>
  <si>
    <t>04.1.22.04060</t>
  </si>
  <si>
    <t>04.1.24.S2020</t>
  </si>
  <si>
    <t>04.1.24.05130, 04.1.24.S2010</t>
  </si>
  <si>
    <t xml:space="preserve">04.1.28.L3040   </t>
  </si>
  <si>
    <t>04.1.E1.04130</t>
  </si>
  <si>
    <t>, 04.2.11.S2700</t>
  </si>
  <si>
    <t>04.2.11.04230</t>
  </si>
  <si>
    <t>04.2.11.S2700</t>
  </si>
  <si>
    <t>04.2.11.S2850</t>
  </si>
  <si>
    <t>04.3.11.02050</t>
  </si>
  <si>
    <t>01.01.2021</t>
  </si>
  <si>
    <t>01.01.2022</t>
  </si>
  <si>
    <t>01.01.2023</t>
  </si>
  <si>
    <t>1.1.2.5</t>
  </si>
  <si>
    <t>1.1.5.1.</t>
  </si>
  <si>
    <t>Реализация народных проектов в сфере образования, прошедших отбор в рамках проекта  «Народный бюджет в школе»</t>
  </si>
  <si>
    <t>1.2.4.1</t>
  </si>
  <si>
    <t>2023 год</t>
  </si>
  <si>
    <t>1.3.3.</t>
  </si>
  <si>
    <t>1.3.3.1.</t>
  </si>
  <si>
    <t>Основное мероприятие.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</si>
  <si>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</si>
  <si>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Задача 2.3.  Федеральный проект "Успех каждого ребенкаа"</t>
  </si>
  <si>
    <t>2.3.1.</t>
  </si>
  <si>
    <t>Основное мероприятие.
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</si>
  <si>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</si>
  <si>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2.3.1.1.</t>
  </si>
  <si>
    <t>Основное мероприятие.                                                                                                       Мероприятие по проведению оздоровительной кампании детей</t>
  </si>
  <si>
    <t xml:space="preserve">Оплата муниципальными учреждениями расходов по коммунальным услугам </t>
  </si>
  <si>
    <t>1.1.3.1.</t>
  </si>
  <si>
    <t>1.1.3.2.</t>
  </si>
  <si>
    <t xml:space="preserve">Реализация  ФГОС основного  общего образования (в соответствии с графиком), реализация ФГОС на уровне начального общего образования </t>
  </si>
  <si>
    <t>1.1.3.4.</t>
  </si>
  <si>
    <t>Информационное обеспечение реализации ООП в образовательных организациях</t>
  </si>
  <si>
    <r>
      <t xml:space="preserve">Реализация муниципальными дошкольными, общеобразовательными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</si>
  <si>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1.1.3.3.</t>
  </si>
  <si>
    <t>80% обучающихся обучаются по ФГОС</t>
  </si>
  <si>
    <t>Контрольное событие 1</t>
  </si>
  <si>
    <t>В 100%  образовательных организаций дошкольного образования разработаны и реализованы ООПДО в соответствии с ФГОС</t>
  </si>
  <si>
    <t>Контрольное событие 2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</si>
  <si>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</si>
  <si>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</si>
  <si>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В 100% общеобразовательных организациях разработаны и реализованы ООП в соответствии с ФГОС НОО, ООО, СОО 
</t>
  </si>
  <si>
    <t xml:space="preserve">Официальные сайты ведутся ОО в соответсвии с требованиями  </t>
  </si>
  <si>
    <t>Контрольное событие программы № 2 Выделены средства на уплату процентов по кредитам</t>
  </si>
  <si>
    <t>Контрольное событие 3</t>
  </si>
  <si>
    <t>Контрольное событие 4</t>
  </si>
  <si>
    <t>100% ОО исполнили муниципальное задание</t>
  </si>
  <si>
    <t>100% педагогов в соответсвии с планом - графиком повысили квалификацию</t>
  </si>
  <si>
    <t>Контрольное событие 5</t>
  </si>
  <si>
    <t>Контрольное событие 6</t>
  </si>
  <si>
    <t>Контрольное собятие 7</t>
  </si>
  <si>
    <t>Контрольное событие 9</t>
  </si>
  <si>
    <t>Контрольное событие 11.</t>
  </si>
  <si>
    <t>Контрольное событие 12.</t>
  </si>
  <si>
    <t>100% классных руководителей получают денежное вознаграждение за классное руководство</t>
  </si>
  <si>
    <t>Повышение качества воспитания в школах. Разработаны и реализуются Программы воспитания в общеобразовательных организациях.</t>
  </si>
  <si>
    <t>Управлением образования выплачено денежное вознаграждение классным рукоовдителям общеобразовательных орагнизаций</t>
  </si>
  <si>
    <t>Создание материально-технической базы для реализации основных общеобразовательных программ цифрового и естественно - научного профилей в общеобразовательных организациях. (Создание Центров образования цифрового и гуманитарного профилей "Точка роста").</t>
  </si>
  <si>
    <t>Увеличение количества обучающихся, охваченных основными  общеобразовательными программами цифрового, естественно-научного и гуманитарного профилей.</t>
  </si>
  <si>
    <t xml:space="preserve">Обновлено содержание и методы обучения предметной области "Технология" и других предметных областей в не менее чем в 3 общеобразовательных организациях </t>
  </si>
  <si>
    <t>Созданы Центры образования цифрового и гуманитарного ( или естественно - научного) профилей "Точка роста"</t>
  </si>
  <si>
    <t>Отсутствие педагогов, не прошедших своев-ременное повышение квалификации.</t>
  </si>
  <si>
    <t>Организация работы, направленной на повышение качества дополнительного образования</t>
  </si>
  <si>
    <t>2.1.1.4.</t>
  </si>
  <si>
    <t>2.1.1.5.</t>
  </si>
  <si>
    <t>Обеспечение пожарной безопасности</t>
  </si>
  <si>
    <t>Увеличение количетсва ОО, которые будут приняты к новому учебному году без замечаний ОНД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</si>
  <si>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</si>
  <si>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</si>
  <si>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2.2.1.2.</t>
  </si>
  <si>
    <t>2.2.1.3.</t>
  </si>
  <si>
    <t xml:space="preserve">Предоставление возможности обучающимся получать дополнительное образование естественнонаучной и технической направленностей.
Обновление материально-технической базы.
</t>
  </si>
  <si>
    <t>0,060 тыс.  Обучающихся будут  охваченны дополнительными общеобразовательными программами естественно-научной и технической направленностей</t>
  </si>
  <si>
    <t>Мониторинг результатов исполнения программы "Развитие образования"</t>
  </si>
  <si>
    <t>100% достижение показателей (индикаторов) Программы и подпрограмм</t>
  </si>
  <si>
    <t>4.1.1.3.</t>
  </si>
  <si>
    <t>Контрольное событие 39</t>
  </si>
  <si>
    <t>Комплексный план действий по реализации муниципальной программы</t>
  </si>
  <si>
    <t xml:space="preserve">  муниципального района "Троицко-Печорский"  "Развитие образования" на 2021 год и плановый период 2022 и 2023 годы </t>
  </si>
  <si>
    <t>2023 год,                                                              квартал</t>
  </si>
  <si>
    <t>Проведение мероприятий, направленных на противодействие терроризму и экстремизму в молодежной среде</t>
  </si>
  <si>
    <t>1.2.1.2.</t>
  </si>
  <si>
    <t>Обеспечение проведения в образовательных организациях мероприятий, направленных на противодействие терроризму и экстремизму</t>
  </si>
  <si>
    <t>1.2.1.3.</t>
  </si>
  <si>
    <t>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</si>
  <si>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t>Обеспечение проведения в образовательных организациях мероприятий, направленных на формирование у подрастающего поколения уважительного отношения ко всем национальностям, этносам и религиям.</t>
  </si>
  <si>
    <t>Доля обучающихся от 14 лет, охваченных мероприятиями, направленными на противодействие терроризму и экстремизму в молодежной среде</t>
  </si>
  <si>
    <t>100%  обучающихся 4 классов по основным образовательным программам начального общего образования изучают учебный курс «Основы религиозной культуры и светской этики».</t>
  </si>
  <si>
    <t>100% обучающихся 5-9 классов по основным образовательным программам основного общего образования изучают учебный курс «Основы духовно – нравственной культуры народов России», в том числе через другие учебные предметы, внеурочную деятельность.</t>
  </si>
  <si>
    <t>Контрольное событие 15.</t>
  </si>
  <si>
    <t>Контрольное событие 16.</t>
  </si>
  <si>
    <t>Контрольное событие 17.</t>
  </si>
  <si>
    <t>Контрольное событие 40</t>
  </si>
  <si>
    <t>Контрольное событие 41</t>
  </si>
  <si>
    <t>Контрольное событие 42</t>
  </si>
  <si>
    <t>Контрольное событие 43</t>
  </si>
  <si>
    <t>1.1.1.7.</t>
  </si>
  <si>
    <t>1.1.2.5.</t>
  </si>
  <si>
    <t>УТВЕРЖДЕН 
постановлением администрации муниципального
 района «Троицко – Печорский»
                                                                                          от  8 декабря 2021 г. № 12/1385
                        (приложение)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</si>
</sst>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30" borderId="8" applyNumberFormat="0" applyFont="0" applyAlignment="0" applyProtection="0"/>
    <xf numFmtId="9" fontId="1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4" fontId="11" fillId="32" borderId="10" xfId="0" applyNumberFormat="1" applyFont="1" applyFill="1" applyBorder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14" fontId="11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180" fontId="12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49" fontId="12" fillId="32" borderId="1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0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14" fontId="17" fillId="32" borderId="10" xfId="0" applyNumberFormat="1" applyFont="1" applyFill="1" applyBorder="1" applyAlignment="1">
      <alignment horizontal="center" vertical="center"/>
    </xf>
    <xf numFmtId="16" fontId="11" fillId="32" borderId="10" xfId="0" applyNumberFormat="1" applyFont="1" applyFill="1" applyBorder="1" applyAlignment="1">
      <alignment horizontal="left" vertical="center"/>
    </xf>
    <xf numFmtId="0" fontId="8" fillId="32" borderId="11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3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4" fontId="11" fillId="32" borderId="11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0" fillId="32" borderId="0" xfId="0" applyNumberFormat="1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58" fillId="32" borderId="0" xfId="0" applyFont="1" applyFill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/>
    </xf>
    <xf numFmtId="16" fontId="12" fillId="32" borderId="10" xfId="0" applyNumberFormat="1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 wrapText="1"/>
    </xf>
    <xf numFmtId="4" fontId="12" fillId="32" borderId="13" xfId="0" applyNumberFormat="1" applyFont="1" applyFill="1" applyBorder="1" applyAlignment="1">
      <alignment horizontal="center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vertical="center" wrapText="1"/>
    </xf>
    <xf numFmtId="2" fontId="11" fillId="32" borderId="10" xfId="0" applyNumberFormat="1" applyFont="1" applyFill="1" applyBorder="1" applyAlignment="1">
      <alignment horizontal="left" vertical="center" wrapText="1"/>
    </xf>
    <xf numFmtId="16" fontId="11" fillId="32" borderId="10" xfId="0" applyNumberFormat="1" applyFont="1" applyFill="1" applyBorder="1" applyAlignment="1">
      <alignment horizontal="left" vertical="center" wrapText="1"/>
    </xf>
    <xf numFmtId="0" fontId="10" fillId="32" borderId="0" xfId="0" applyFont="1" applyFill="1" applyAlignment="1">
      <alignment vertical="center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1" fontId="12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14" fontId="15" fillId="32" borderId="10" xfId="0" applyNumberFormat="1" applyFont="1" applyFill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left" vertical="center" wrapText="1"/>
    </xf>
    <xf numFmtId="14" fontId="12" fillId="32" borderId="10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14" fontId="12" fillId="32" borderId="10" xfId="0" applyNumberFormat="1" applyFont="1" applyFill="1" applyBorder="1" applyAlignment="1">
      <alignment vertical="center"/>
    </xf>
    <xf numFmtId="14" fontId="12" fillId="32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/>
    </xf>
    <xf numFmtId="0" fontId="11" fillId="32" borderId="10" xfId="0" applyNumberFormat="1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NumberFormat="1" applyFont="1" applyFill="1" applyAlignment="1">
      <alignment horizontal="center" vertical="center"/>
    </xf>
    <xf numFmtId="16" fontId="11" fillId="32" borderId="10" xfId="0" applyNumberFormat="1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wrapText="1"/>
    </xf>
    <xf numFmtId="1" fontId="11" fillId="32" borderId="10" xfId="0" applyNumberFormat="1" applyFont="1" applyFill="1" applyBorder="1" applyAlignment="1">
      <alignment horizontal="left" wrapText="1"/>
    </xf>
    <xf numFmtId="0" fontId="59" fillId="0" borderId="0" xfId="0" applyFont="1" applyAlignment="1">
      <alignment wrapText="1"/>
    </xf>
    <xf numFmtId="0" fontId="6" fillId="32" borderId="1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6" fillId="32" borderId="18" xfId="0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/>
    </xf>
    <xf numFmtId="0" fontId="16" fillId="32" borderId="14" xfId="0" applyFont="1" applyFill="1" applyBorder="1" applyAlignment="1">
      <alignment wrapText="1"/>
    </xf>
    <xf numFmtId="0" fontId="60" fillId="0" borderId="21" xfId="0" applyFont="1" applyBorder="1" applyAlignment="1">
      <alignment wrapText="1"/>
    </xf>
    <xf numFmtId="0" fontId="60" fillId="0" borderId="15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0" fontId="60" fillId="0" borderId="0" xfId="0" applyFont="1" applyAlignment="1">
      <alignment wrapText="1"/>
    </xf>
    <xf numFmtId="0" fontId="60" fillId="0" borderId="17" xfId="0" applyFont="1" applyBorder="1" applyAlignment="1">
      <alignment wrapText="1"/>
    </xf>
    <xf numFmtId="0" fontId="60" fillId="0" borderId="18" xfId="0" applyFont="1" applyBorder="1" applyAlignment="1">
      <alignment wrapText="1"/>
    </xf>
    <xf numFmtId="0" fontId="60" fillId="0" borderId="22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12" fillId="32" borderId="11" xfId="0" applyFont="1" applyFill="1" applyBorder="1" applyAlignment="1">
      <alignment horizontal="left" vertical="top" wrapText="1"/>
    </xf>
    <xf numFmtId="0" fontId="17" fillId="32" borderId="12" xfId="0" applyFont="1" applyFill="1" applyBorder="1" applyAlignment="1">
      <alignment horizontal="left" vertical="top" wrapText="1"/>
    </xf>
    <xf numFmtId="0" fontId="17" fillId="32" borderId="2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 vertical="center" wrapText="1"/>
    </xf>
    <xf numFmtId="16" fontId="12" fillId="32" borderId="10" xfId="0" applyNumberFormat="1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left" vertical="center" wrapText="1"/>
    </xf>
    <xf numFmtId="0" fontId="61" fillId="0" borderId="21" xfId="0" applyFont="1" applyBorder="1" applyAlignment="1">
      <alignment wrapText="1"/>
    </xf>
    <xf numFmtId="0" fontId="61" fillId="0" borderId="15" xfId="0" applyFont="1" applyBorder="1" applyAlignment="1">
      <alignment wrapText="1"/>
    </xf>
    <xf numFmtId="0" fontId="61" fillId="0" borderId="16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7" xfId="0" applyFont="1" applyBorder="1" applyAlignment="1">
      <alignment wrapText="1"/>
    </xf>
    <xf numFmtId="0" fontId="61" fillId="0" borderId="18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11" fillId="32" borderId="13" xfId="0" applyFont="1" applyFill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6" fillId="32" borderId="21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16" fillId="32" borderId="22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left" wrapText="1"/>
    </xf>
    <xf numFmtId="0" fontId="19" fillId="32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" fontId="12" fillId="32" borderId="10" xfId="0" applyNumberFormat="1" applyFont="1" applyFill="1" applyBorder="1" applyAlignment="1">
      <alignment horizontal="left" wrapText="1"/>
    </xf>
    <xf numFmtId="16" fontId="11" fillId="32" borderId="10" xfId="0" applyNumberFormat="1" applyFont="1" applyFill="1" applyBorder="1" applyAlignment="1">
      <alignment horizontal="left" wrapText="1"/>
    </xf>
    <xf numFmtId="0" fontId="7" fillId="32" borderId="0" xfId="0" applyFont="1" applyFill="1" applyAlignment="1">
      <alignment horizontal="center" vertical="center"/>
    </xf>
    <xf numFmtId="0" fontId="16" fillId="32" borderId="11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vertical="center" wrapText="1"/>
    </xf>
    <xf numFmtId="0" fontId="16" fillId="32" borderId="20" xfId="0" applyFont="1" applyFill="1" applyBorder="1" applyAlignment="1">
      <alignment horizontal="left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left" vertical="center"/>
    </xf>
    <xf numFmtId="0" fontId="17" fillId="32" borderId="11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/>
    </xf>
    <xf numFmtId="0" fontId="17" fillId="32" borderId="21" xfId="0" applyFont="1" applyFill="1" applyBorder="1" applyAlignment="1">
      <alignment horizontal="left" vertical="center" wrapText="1"/>
    </xf>
    <xf numFmtId="0" fontId="17" fillId="32" borderId="15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1" xfId="0" applyNumberFormat="1" applyFont="1" applyFill="1" applyBorder="1" applyAlignment="1">
      <alignment vertical="center" wrapText="1"/>
    </xf>
    <xf numFmtId="0" fontId="12" fillId="32" borderId="12" xfId="0" applyNumberFormat="1" applyFont="1" applyFill="1" applyBorder="1" applyAlignment="1">
      <alignment vertical="center" wrapText="1"/>
    </xf>
    <xf numFmtId="0" fontId="12" fillId="32" borderId="20" xfId="0" applyNumberFormat="1" applyFont="1" applyFill="1" applyBorder="1" applyAlignment="1">
      <alignment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2" fillId="32" borderId="12" xfId="0" applyNumberFormat="1" applyFont="1" applyFill="1" applyBorder="1" applyAlignment="1">
      <alignment horizontal="left" vertical="center" wrapText="1"/>
    </xf>
    <xf numFmtId="0" fontId="12" fillId="32" borderId="20" xfId="0" applyNumberFormat="1" applyFont="1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0" fillId="32" borderId="18" xfId="0" applyFill="1" applyBorder="1" applyAlignment="1">
      <alignment horizontal="left" vertical="center" wrapText="1"/>
    </xf>
    <xf numFmtId="0" fontId="0" fillId="32" borderId="22" xfId="0" applyFill="1" applyBorder="1" applyAlignment="1">
      <alignment horizontal="left" vertical="center" wrapText="1"/>
    </xf>
    <xf numFmtId="0" fontId="0" fillId="32" borderId="19" xfId="0" applyFill="1" applyBorder="1" applyAlignment="1">
      <alignment horizontal="left" vertical="center" wrapText="1"/>
    </xf>
    <xf numFmtId="0" fontId="62" fillId="32" borderId="21" xfId="0" applyFont="1" applyFill="1" applyBorder="1" applyAlignment="1">
      <alignment horizontal="left" vertical="center" wrapText="1"/>
    </xf>
    <xf numFmtId="0" fontId="62" fillId="32" borderId="15" xfId="0" applyFont="1" applyFill="1" applyBorder="1" applyAlignment="1">
      <alignment horizontal="left" vertical="center" wrapText="1"/>
    </xf>
    <xf numFmtId="0" fontId="62" fillId="32" borderId="16" xfId="0" applyFont="1" applyFill="1" applyBorder="1" applyAlignment="1">
      <alignment horizontal="left" vertical="center" wrapText="1"/>
    </xf>
    <xf numFmtId="0" fontId="62" fillId="32" borderId="0" xfId="0" applyFont="1" applyFill="1" applyAlignment="1">
      <alignment horizontal="left" vertical="center" wrapText="1"/>
    </xf>
    <xf numFmtId="0" fontId="62" fillId="32" borderId="17" xfId="0" applyFont="1" applyFill="1" applyBorder="1" applyAlignment="1">
      <alignment horizontal="left" vertical="center" wrapText="1"/>
    </xf>
    <xf numFmtId="0" fontId="62" fillId="32" borderId="18" xfId="0" applyFont="1" applyFill="1" applyBorder="1" applyAlignment="1">
      <alignment horizontal="left" vertical="center" wrapText="1"/>
    </xf>
    <xf numFmtId="0" fontId="62" fillId="32" borderId="22" xfId="0" applyFont="1" applyFill="1" applyBorder="1" applyAlignment="1">
      <alignment horizontal="left" vertical="center" wrapText="1"/>
    </xf>
    <xf numFmtId="0" fontId="6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6" xfId="0" applyFont="1" applyFill="1" applyBorder="1" applyAlignment="1">
      <alignment horizontal="left" vertical="center" wrapText="1"/>
    </xf>
    <xf numFmtId="0" fontId="61" fillId="32" borderId="21" xfId="0" applyFont="1" applyFill="1" applyBorder="1" applyAlignment="1">
      <alignment horizontal="left" vertical="center" wrapText="1"/>
    </xf>
    <xf numFmtId="0" fontId="61" fillId="32" borderId="15" xfId="0" applyFont="1" applyFill="1" applyBorder="1" applyAlignment="1">
      <alignment horizontal="left" vertical="center" wrapText="1"/>
    </xf>
    <xf numFmtId="0" fontId="61" fillId="32" borderId="16" xfId="0" applyFont="1" applyFill="1" applyBorder="1" applyAlignment="1">
      <alignment horizontal="left" vertical="center" wrapText="1"/>
    </xf>
    <xf numFmtId="0" fontId="61" fillId="32" borderId="0" xfId="0" applyFont="1" applyFill="1" applyAlignment="1">
      <alignment horizontal="left" vertical="center" wrapText="1"/>
    </xf>
    <xf numFmtId="0" fontId="61" fillId="32" borderId="17" xfId="0" applyFont="1" applyFill="1" applyBorder="1" applyAlignment="1">
      <alignment horizontal="left" vertical="center" wrapText="1"/>
    </xf>
    <xf numFmtId="0" fontId="61" fillId="32" borderId="18" xfId="0" applyFont="1" applyFill="1" applyBorder="1" applyAlignment="1">
      <alignment horizontal="left" vertical="center" wrapText="1"/>
    </xf>
    <xf numFmtId="0" fontId="61" fillId="32" borderId="22" xfId="0" applyFont="1" applyFill="1" applyBorder="1" applyAlignment="1">
      <alignment horizontal="left" vertical="center" wrapText="1"/>
    </xf>
    <xf numFmtId="0" fontId="61" fillId="32" borderId="19" xfId="0" applyFont="1" applyFill="1" applyBorder="1" applyAlignment="1">
      <alignment horizontal="left" vertical="center" wrapText="1"/>
    </xf>
    <xf numFmtId="0" fontId="62" fillId="0" borderId="21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2" fillId="0" borderId="0" xfId="0" applyFont="1" applyAlignment="1">
      <alignment wrapText="1"/>
    </xf>
    <xf numFmtId="0" fontId="62" fillId="0" borderId="17" xfId="0" applyFont="1" applyBorder="1" applyAlignment="1">
      <alignment wrapText="1"/>
    </xf>
    <xf numFmtId="0" fontId="62" fillId="0" borderId="18" xfId="0" applyFont="1" applyBorder="1" applyAlignment="1">
      <alignment wrapText="1"/>
    </xf>
    <xf numFmtId="0" fontId="62" fillId="0" borderId="22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3" fillId="0" borderId="14" xfId="0" applyFont="1" applyBorder="1" applyAlignment="1">
      <alignment wrapText="1"/>
    </xf>
    <xf numFmtId="0" fontId="63" fillId="0" borderId="21" xfId="0" applyFont="1" applyBorder="1" applyAlignment="1">
      <alignment wrapText="1"/>
    </xf>
    <xf numFmtId="0" fontId="63" fillId="0" borderId="15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0" fontId="63" fillId="0" borderId="0" xfId="0" applyFont="1" applyAlignment="1">
      <alignment wrapText="1"/>
    </xf>
    <xf numFmtId="0" fontId="63" fillId="0" borderId="17" xfId="0" applyFont="1" applyBorder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22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64" fillId="32" borderId="21" xfId="0" applyFont="1" applyFill="1" applyBorder="1" applyAlignment="1">
      <alignment horizontal="left" vertical="center" wrapText="1"/>
    </xf>
    <xf numFmtId="0" fontId="64" fillId="32" borderId="15" xfId="0" applyFont="1" applyFill="1" applyBorder="1" applyAlignment="1">
      <alignment horizontal="left" vertical="center" wrapText="1"/>
    </xf>
    <xf numFmtId="0" fontId="64" fillId="32" borderId="0" xfId="0" applyFont="1" applyFill="1" applyAlignment="1">
      <alignment horizontal="left" vertical="center" wrapText="1"/>
    </xf>
    <xf numFmtId="0" fontId="64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64" fillId="32" borderId="22" xfId="0" applyFont="1" applyFill="1" applyBorder="1" applyAlignment="1">
      <alignment horizontal="left" vertical="center" wrapText="1"/>
    </xf>
    <xf numFmtId="0" fontId="64" fillId="32" borderId="19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ownloads\&#1090;&#1072;&#1073;&#1083;&#1080;&#1094;&#1072;%205%20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4">
          <cell r="K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I45">
            <v>200000</v>
          </cell>
        </row>
        <row r="77">
          <cell r="I77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"/>
  <sheetViews>
    <sheetView tabSelected="1" view="pageBreakPreview" zoomScale="89" zoomScaleNormal="89" zoomScaleSheetLayoutView="89" zoomScalePageLayoutView="120" workbookViewId="0" topLeftCell="F67">
      <selection activeCell="AA4" sqref="AA4"/>
    </sheetView>
  </sheetViews>
  <sheetFormatPr defaultColWidth="8.75390625" defaultRowHeight="15.75" outlineLevelRow="1" outlineLevelCol="1"/>
  <cols>
    <col min="1" max="1" width="6.875" style="32" customWidth="1"/>
    <col min="2" max="2" width="27.00390625" style="33" customWidth="1"/>
    <col min="3" max="3" width="4.625" style="33" customWidth="1" outlineLevel="1"/>
    <col min="4" max="4" width="19.375" style="34" customWidth="1" outlineLevel="1"/>
    <col min="5" max="5" width="21.50390625" style="35" customWidth="1" outlineLevel="1"/>
    <col min="6" max="6" width="29.25390625" style="36" customWidth="1" outlineLevel="1"/>
    <col min="7" max="7" width="11.125" style="37" bestFit="1" customWidth="1"/>
    <col min="8" max="8" width="9.375" style="37" customWidth="1"/>
    <col min="9" max="9" width="12.50390625" style="25" customWidth="1"/>
    <col min="10" max="10" width="4.75390625" style="25" customWidth="1"/>
    <col min="11" max="11" width="19.75390625" style="25" customWidth="1"/>
    <col min="12" max="12" width="16.875" style="25" customWidth="1"/>
    <col min="13" max="13" width="14.25390625" style="25" customWidth="1"/>
    <col min="14" max="14" width="12.625" style="25" customWidth="1"/>
    <col min="15" max="26" width="3.00390625" style="7" customWidth="1"/>
    <col min="27" max="27" width="11.875" style="7" customWidth="1"/>
    <col min="28" max="16384" width="8.75390625" style="7" customWidth="1"/>
  </cols>
  <sheetData>
    <row r="1" spans="12:26" ht="13.5" customHeight="1">
      <c r="L1" s="149" t="s">
        <v>381</v>
      </c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20.25" customHeight="1">
      <c r="B2" s="38"/>
      <c r="C2" s="38"/>
      <c r="D2" s="38"/>
      <c r="E2" s="38"/>
      <c r="F2" s="38"/>
      <c r="G2" s="38"/>
      <c r="K2" s="31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45.75" customHeight="1">
      <c r="B3" s="38"/>
      <c r="C3" s="38"/>
      <c r="D3" s="38"/>
      <c r="E3" s="38"/>
      <c r="F3" s="38"/>
      <c r="G3" s="38"/>
      <c r="K3" s="26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2:26" ht="18.75">
      <c r="B4" s="153" t="s">
        <v>360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2:26" ht="18.75">
      <c r="B5" s="153" t="s">
        <v>361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2:14" ht="2.25" customHeight="1">
      <c r="B6" s="224" t="s">
        <v>0</v>
      </c>
      <c r="C6" s="224"/>
      <c r="D6" s="224"/>
      <c r="E6" s="224"/>
      <c r="F6" s="224"/>
      <c r="G6" s="224"/>
      <c r="L6" s="232" t="s">
        <v>0</v>
      </c>
      <c r="M6" s="232"/>
      <c r="N6" s="232"/>
    </row>
    <row r="7" spans="1:26" s="25" customFormat="1" ht="36.75" customHeight="1">
      <c r="A7" s="157" t="s">
        <v>2</v>
      </c>
      <c r="B7" s="159" t="s">
        <v>3</v>
      </c>
      <c r="C7" s="159" t="s">
        <v>11</v>
      </c>
      <c r="D7" s="233" t="s">
        <v>4</v>
      </c>
      <c r="E7" s="159" t="s">
        <v>21</v>
      </c>
      <c r="F7" s="159" t="s">
        <v>5</v>
      </c>
      <c r="G7" s="157" t="s">
        <v>6</v>
      </c>
      <c r="H7" s="157" t="s">
        <v>7</v>
      </c>
      <c r="I7" s="159" t="s">
        <v>12</v>
      </c>
      <c r="J7" s="159" t="s">
        <v>1</v>
      </c>
      <c r="K7" s="159" t="s">
        <v>13</v>
      </c>
      <c r="L7" s="159"/>
      <c r="M7" s="159"/>
      <c r="N7" s="159"/>
      <c r="O7" s="221" t="s">
        <v>9</v>
      </c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3"/>
    </row>
    <row r="8" spans="1:26" s="25" customFormat="1" ht="35.25" customHeight="1">
      <c r="A8" s="157"/>
      <c r="B8" s="159"/>
      <c r="C8" s="159"/>
      <c r="D8" s="233"/>
      <c r="E8" s="159"/>
      <c r="F8" s="159"/>
      <c r="G8" s="157"/>
      <c r="H8" s="157"/>
      <c r="I8" s="159"/>
      <c r="J8" s="159"/>
      <c r="K8" s="159" t="s">
        <v>8</v>
      </c>
      <c r="L8" s="159" t="s">
        <v>14</v>
      </c>
      <c r="M8" s="159"/>
      <c r="N8" s="159"/>
      <c r="O8" s="159" t="s">
        <v>228</v>
      </c>
      <c r="P8" s="159"/>
      <c r="Q8" s="159"/>
      <c r="R8" s="159"/>
      <c r="S8" s="159" t="s">
        <v>236</v>
      </c>
      <c r="T8" s="159"/>
      <c r="U8" s="159"/>
      <c r="V8" s="159"/>
      <c r="W8" s="159" t="s">
        <v>362</v>
      </c>
      <c r="X8" s="159"/>
      <c r="Y8" s="159"/>
      <c r="Z8" s="159"/>
    </row>
    <row r="9" spans="1:26" s="25" customFormat="1" ht="37.5" customHeight="1">
      <c r="A9" s="157"/>
      <c r="B9" s="159"/>
      <c r="C9" s="159"/>
      <c r="D9" s="233"/>
      <c r="E9" s="159"/>
      <c r="F9" s="159"/>
      <c r="G9" s="157"/>
      <c r="H9" s="157"/>
      <c r="I9" s="159"/>
      <c r="J9" s="159"/>
      <c r="K9" s="159"/>
      <c r="L9" s="28" t="s">
        <v>225</v>
      </c>
      <c r="M9" s="28" t="s">
        <v>237</v>
      </c>
      <c r="N9" s="28" t="s">
        <v>299</v>
      </c>
      <c r="O9" s="29">
        <v>1</v>
      </c>
      <c r="P9" s="29">
        <v>2</v>
      </c>
      <c r="Q9" s="29">
        <v>3</v>
      </c>
      <c r="R9" s="29">
        <v>4</v>
      </c>
      <c r="S9" s="29">
        <v>1</v>
      </c>
      <c r="T9" s="29">
        <v>2</v>
      </c>
      <c r="U9" s="29">
        <v>3</v>
      </c>
      <c r="V9" s="29">
        <v>4</v>
      </c>
      <c r="W9" s="29">
        <v>1</v>
      </c>
      <c r="X9" s="29">
        <v>2</v>
      </c>
      <c r="Y9" s="29">
        <v>3</v>
      </c>
      <c r="Z9" s="29">
        <v>4</v>
      </c>
    </row>
    <row r="10" spans="1:26" s="39" customFormat="1" ht="12.75">
      <c r="A10" s="12">
        <v>1</v>
      </c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7">
        <v>6</v>
      </c>
      <c r="H10" s="27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  <c r="Y10" s="13">
        <v>24</v>
      </c>
      <c r="Z10" s="13">
        <v>25</v>
      </c>
    </row>
    <row r="11" spans="1:26" ht="15" customHeight="1">
      <c r="A11" s="110" t="s">
        <v>92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2"/>
    </row>
    <row r="12" spans="1:26" ht="15" customHeight="1">
      <c r="A12" s="165" t="s">
        <v>212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9"/>
    </row>
    <row r="13" spans="1:26" s="9" customFormat="1" ht="70.5" customHeight="1">
      <c r="A13" s="63" t="s">
        <v>17</v>
      </c>
      <c r="B13" s="158" t="s">
        <v>24</v>
      </c>
      <c r="C13" s="158"/>
      <c r="D13" s="158"/>
      <c r="E13" s="158"/>
      <c r="F13" s="56" t="s">
        <v>131</v>
      </c>
      <c r="G13" s="58">
        <v>44197</v>
      </c>
      <c r="H13" s="58">
        <v>45291</v>
      </c>
      <c r="I13" s="10"/>
      <c r="J13" s="59">
        <v>4</v>
      </c>
      <c r="K13" s="60">
        <f>L13+M13+N13</f>
        <v>160341090</v>
      </c>
      <c r="L13" s="60">
        <f>L14+L15+L18+L20+L19</f>
        <v>56314090</v>
      </c>
      <c r="M13" s="60">
        <f>M14+M15+M18+M20</f>
        <v>52113500</v>
      </c>
      <c r="N13" s="60">
        <f>N14+N15+N18+N20</f>
        <v>51913500</v>
      </c>
      <c r="O13" s="54" t="s">
        <v>10</v>
      </c>
      <c r="P13" s="54" t="s">
        <v>10</v>
      </c>
      <c r="Q13" s="54" t="s">
        <v>10</v>
      </c>
      <c r="R13" s="54" t="s">
        <v>10</v>
      </c>
      <c r="S13" s="54" t="s">
        <v>10</v>
      </c>
      <c r="T13" s="54" t="s">
        <v>10</v>
      </c>
      <c r="U13" s="54" t="s">
        <v>10</v>
      </c>
      <c r="V13" s="54" t="s">
        <v>10</v>
      </c>
      <c r="W13" s="54" t="s">
        <v>10</v>
      </c>
      <c r="X13" s="54" t="s">
        <v>10</v>
      </c>
      <c r="Y13" s="54" t="s">
        <v>10</v>
      </c>
      <c r="Z13" s="54" t="s">
        <v>10</v>
      </c>
    </row>
    <row r="14" spans="1:26" ht="55.5" customHeight="1" outlineLevel="1">
      <c r="A14" s="64" t="s">
        <v>168</v>
      </c>
      <c r="B14" s="30" t="s">
        <v>25</v>
      </c>
      <c r="C14" s="30"/>
      <c r="D14" s="30" t="s">
        <v>128</v>
      </c>
      <c r="E14" s="30" t="s">
        <v>23</v>
      </c>
      <c r="F14" s="30" t="s">
        <v>132</v>
      </c>
      <c r="G14" s="6">
        <v>44197</v>
      </c>
      <c r="H14" s="6">
        <v>45291</v>
      </c>
      <c r="I14" s="52"/>
      <c r="J14" s="52"/>
      <c r="K14" s="60">
        <v>0</v>
      </c>
      <c r="L14" s="1">
        <v>0</v>
      </c>
      <c r="M14" s="1">
        <v>0</v>
      </c>
      <c r="N14" s="1">
        <v>0</v>
      </c>
      <c r="O14" s="50"/>
      <c r="P14" s="50"/>
      <c r="Q14" s="50"/>
      <c r="R14" s="50" t="s">
        <v>10</v>
      </c>
      <c r="S14" s="50"/>
      <c r="T14" s="50"/>
      <c r="U14" s="50"/>
      <c r="V14" s="50" t="s">
        <v>10</v>
      </c>
      <c r="W14" s="50"/>
      <c r="X14" s="50"/>
      <c r="Y14" s="50"/>
      <c r="Z14" s="50" t="s">
        <v>10</v>
      </c>
    </row>
    <row r="15" spans="1:26" ht="61.5" customHeight="1" outlineLevel="1">
      <c r="A15" s="64" t="s">
        <v>169</v>
      </c>
      <c r="B15" s="30" t="s">
        <v>26</v>
      </c>
      <c r="C15" s="30"/>
      <c r="D15" s="30" t="s">
        <v>127</v>
      </c>
      <c r="E15" s="30" t="s">
        <v>23</v>
      </c>
      <c r="F15" s="30" t="s">
        <v>82</v>
      </c>
      <c r="G15" s="6">
        <v>44197</v>
      </c>
      <c r="H15" s="6">
        <v>45291</v>
      </c>
      <c r="I15" s="52" t="s">
        <v>270</v>
      </c>
      <c r="J15" s="52">
        <v>4</v>
      </c>
      <c r="K15" s="60">
        <f>L15+M15+N15</f>
        <v>11771808.18</v>
      </c>
      <c r="L15" s="40">
        <v>4971808.18</v>
      </c>
      <c r="M15" s="1">
        <v>3500000</v>
      </c>
      <c r="N15" s="1">
        <v>3300000</v>
      </c>
      <c r="O15" s="50" t="s">
        <v>10</v>
      </c>
      <c r="P15" s="50" t="s">
        <v>10</v>
      </c>
      <c r="Q15" s="50" t="s">
        <v>10</v>
      </c>
      <c r="R15" s="50" t="s">
        <v>10</v>
      </c>
      <c r="S15" s="50" t="s">
        <v>10</v>
      </c>
      <c r="T15" s="50" t="s">
        <v>10</v>
      </c>
      <c r="U15" s="50" t="s">
        <v>10</v>
      </c>
      <c r="V15" s="50" t="s">
        <v>10</v>
      </c>
      <c r="W15" s="50" t="s">
        <v>10</v>
      </c>
      <c r="X15" s="50" t="s">
        <v>10</v>
      </c>
      <c r="Y15" s="50" t="s">
        <v>10</v>
      </c>
      <c r="Z15" s="50" t="s">
        <v>10</v>
      </c>
    </row>
    <row r="16" spans="1:27" ht="73.5" customHeight="1" outlineLevel="1">
      <c r="A16" s="65" t="s">
        <v>219</v>
      </c>
      <c r="B16" s="30" t="s">
        <v>133</v>
      </c>
      <c r="C16" s="30"/>
      <c r="D16" s="30" t="s">
        <v>128</v>
      </c>
      <c r="E16" s="30" t="s">
        <v>23</v>
      </c>
      <c r="F16" s="30" t="s">
        <v>134</v>
      </c>
      <c r="G16" s="6">
        <v>44197</v>
      </c>
      <c r="H16" s="6">
        <v>45291</v>
      </c>
      <c r="I16" s="52"/>
      <c r="J16" s="52"/>
      <c r="K16" s="60">
        <v>0</v>
      </c>
      <c r="L16" s="1">
        <v>0</v>
      </c>
      <c r="M16" s="1">
        <v>0</v>
      </c>
      <c r="N16" s="1">
        <v>0</v>
      </c>
      <c r="O16" s="50" t="s">
        <v>10</v>
      </c>
      <c r="P16" s="50" t="s">
        <v>10</v>
      </c>
      <c r="Q16" s="50" t="s">
        <v>10</v>
      </c>
      <c r="R16" s="50" t="s">
        <v>10</v>
      </c>
      <c r="S16" s="50" t="s">
        <v>10</v>
      </c>
      <c r="T16" s="50" t="s">
        <v>10</v>
      </c>
      <c r="U16" s="50" t="s">
        <v>10</v>
      </c>
      <c r="V16" s="50" t="s">
        <v>10</v>
      </c>
      <c r="W16" s="50" t="s">
        <v>10</v>
      </c>
      <c r="X16" s="50" t="s">
        <v>10</v>
      </c>
      <c r="Y16" s="50" t="s">
        <v>10</v>
      </c>
      <c r="Z16" s="50" t="s">
        <v>10</v>
      </c>
      <c r="AA16" s="11"/>
    </row>
    <row r="17" spans="1:26" ht="61.5" customHeight="1" outlineLevel="1">
      <c r="A17" s="65" t="s">
        <v>220</v>
      </c>
      <c r="B17" s="30" t="s">
        <v>218</v>
      </c>
      <c r="C17" s="30"/>
      <c r="D17" s="30" t="s">
        <v>127</v>
      </c>
      <c r="E17" s="30" t="s">
        <v>126</v>
      </c>
      <c r="F17" s="30" t="s">
        <v>135</v>
      </c>
      <c r="G17" s="6">
        <v>44197</v>
      </c>
      <c r="H17" s="6">
        <v>45291</v>
      </c>
      <c r="I17" s="52"/>
      <c r="J17" s="52"/>
      <c r="K17" s="60">
        <v>0</v>
      </c>
      <c r="L17" s="1">
        <v>0</v>
      </c>
      <c r="M17" s="1">
        <v>0</v>
      </c>
      <c r="N17" s="1">
        <v>0</v>
      </c>
      <c r="O17" s="50" t="s">
        <v>10</v>
      </c>
      <c r="P17" s="50" t="s">
        <v>10</v>
      </c>
      <c r="Q17" s="50" t="s">
        <v>10</v>
      </c>
      <c r="R17" s="50" t="s">
        <v>10</v>
      </c>
      <c r="S17" s="50" t="s">
        <v>10</v>
      </c>
      <c r="T17" s="50" t="s">
        <v>10</v>
      </c>
      <c r="U17" s="50" t="s">
        <v>10</v>
      </c>
      <c r="V17" s="50" t="s">
        <v>10</v>
      </c>
      <c r="W17" s="50" t="s">
        <v>10</v>
      </c>
      <c r="X17" s="50" t="s">
        <v>10</v>
      </c>
      <c r="Y17" s="50" t="s">
        <v>10</v>
      </c>
      <c r="Z17" s="50" t="s">
        <v>10</v>
      </c>
    </row>
    <row r="18" spans="1:26" ht="81" customHeight="1" outlineLevel="1">
      <c r="A18" s="65" t="s">
        <v>221</v>
      </c>
      <c r="B18" s="30" t="s">
        <v>222</v>
      </c>
      <c r="C18" s="30"/>
      <c r="D18" s="30" t="str">
        <f>D16</f>
        <v> начальник Управления образования</v>
      </c>
      <c r="E18" s="30" t="str">
        <f>E16</f>
        <v>Управление образования АМР «Троицко – Печорский»</v>
      </c>
      <c r="F18" s="30" t="s">
        <v>22</v>
      </c>
      <c r="G18" s="6">
        <v>44197</v>
      </c>
      <c r="H18" s="6">
        <v>45291</v>
      </c>
      <c r="I18" s="51" t="s">
        <v>271</v>
      </c>
      <c r="J18" s="52">
        <v>4</v>
      </c>
      <c r="K18" s="60">
        <f>L18+M18+N18</f>
        <v>125134500</v>
      </c>
      <c r="L18" s="2">
        <v>41907500</v>
      </c>
      <c r="M18" s="2">
        <v>41613500</v>
      </c>
      <c r="N18" s="2">
        <v>41613500</v>
      </c>
      <c r="O18" s="50" t="s">
        <v>10</v>
      </c>
      <c r="P18" s="50" t="s">
        <v>10</v>
      </c>
      <c r="Q18" s="50" t="s">
        <v>10</v>
      </c>
      <c r="R18" s="50" t="s">
        <v>10</v>
      </c>
      <c r="S18" s="50" t="s">
        <v>10</v>
      </c>
      <c r="T18" s="50" t="s">
        <v>10</v>
      </c>
      <c r="U18" s="50" t="s">
        <v>10</v>
      </c>
      <c r="V18" s="50" t="s">
        <v>10</v>
      </c>
      <c r="W18" s="50" t="s">
        <v>10</v>
      </c>
      <c r="X18" s="50" t="s">
        <v>10</v>
      </c>
      <c r="Y18" s="50" t="s">
        <v>10</v>
      </c>
      <c r="Z18" s="50" t="s">
        <v>10</v>
      </c>
    </row>
    <row r="19" spans="1:26" ht="81" customHeight="1" outlineLevel="1">
      <c r="A19" s="65" t="s">
        <v>235</v>
      </c>
      <c r="B19" s="30" t="s">
        <v>253</v>
      </c>
      <c r="C19" s="30"/>
      <c r="D19" s="30" t="str">
        <f>D17</f>
        <v>начальник Управления образования</v>
      </c>
      <c r="E19" s="30" t="str">
        <f>E17</f>
        <v>Управление образования </v>
      </c>
      <c r="F19" s="30" t="s">
        <v>22</v>
      </c>
      <c r="G19" s="6">
        <v>44197</v>
      </c>
      <c r="H19" s="6">
        <v>45291</v>
      </c>
      <c r="I19" s="51" t="s">
        <v>271</v>
      </c>
      <c r="J19" s="103">
        <v>4</v>
      </c>
      <c r="K19" s="60">
        <f>L19+M19+N19</f>
        <v>3408181.82</v>
      </c>
      <c r="L19" s="2">
        <v>3408181.82</v>
      </c>
      <c r="M19" s="2">
        <v>0</v>
      </c>
      <c r="N19" s="2">
        <v>0</v>
      </c>
      <c r="O19" s="50" t="s">
        <v>10</v>
      </c>
      <c r="P19" s="50" t="s">
        <v>10</v>
      </c>
      <c r="Q19" s="50" t="s">
        <v>10</v>
      </c>
      <c r="R19" s="50" t="s">
        <v>10</v>
      </c>
      <c r="S19" s="50" t="s">
        <v>10</v>
      </c>
      <c r="T19" s="50" t="s">
        <v>10</v>
      </c>
      <c r="U19" s="50" t="s">
        <v>10</v>
      </c>
      <c r="V19" s="50" t="s">
        <v>10</v>
      </c>
      <c r="W19" s="50" t="s">
        <v>10</v>
      </c>
      <c r="X19" s="50" t="s">
        <v>10</v>
      </c>
      <c r="Y19" s="50" t="s">
        <v>10</v>
      </c>
      <c r="Z19" s="50" t="s">
        <v>10</v>
      </c>
    </row>
    <row r="20" spans="1:26" ht="75.75" customHeight="1" outlineLevel="1">
      <c r="A20" s="65" t="s">
        <v>379</v>
      </c>
      <c r="B20" s="30" t="s">
        <v>234</v>
      </c>
      <c r="C20" s="30"/>
      <c r="D20" s="30" t="str">
        <f>D17</f>
        <v>начальник Управления образования</v>
      </c>
      <c r="E20" s="30" t="str">
        <f>E17</f>
        <v>Управление образования </v>
      </c>
      <c r="F20" s="30" t="s">
        <v>22</v>
      </c>
      <c r="G20" s="6">
        <v>44197</v>
      </c>
      <c r="H20" s="6">
        <v>45291</v>
      </c>
      <c r="I20" s="51" t="s">
        <v>272</v>
      </c>
      <c r="J20" s="52">
        <v>4</v>
      </c>
      <c r="K20" s="60">
        <f>L20+M20+N20</f>
        <v>20026600</v>
      </c>
      <c r="L20" s="2">
        <v>6026600</v>
      </c>
      <c r="M20" s="2">
        <v>7000000</v>
      </c>
      <c r="N20" s="2">
        <v>7000000</v>
      </c>
      <c r="O20" s="50" t="s">
        <v>10</v>
      </c>
      <c r="P20" s="50" t="s">
        <v>10</v>
      </c>
      <c r="Q20" s="50" t="s">
        <v>10</v>
      </c>
      <c r="R20" s="50" t="s">
        <v>10</v>
      </c>
      <c r="S20" s="50" t="s">
        <v>10</v>
      </c>
      <c r="T20" s="50" t="s">
        <v>10</v>
      </c>
      <c r="U20" s="50" t="s">
        <v>10</v>
      </c>
      <c r="V20" s="50" t="s">
        <v>10</v>
      </c>
      <c r="W20" s="50" t="s">
        <v>10</v>
      </c>
      <c r="X20" s="50" t="s">
        <v>10</v>
      </c>
      <c r="Y20" s="50" t="s">
        <v>10</v>
      </c>
      <c r="Z20" s="50" t="s">
        <v>10</v>
      </c>
    </row>
    <row r="21" spans="1:26" s="9" customFormat="1" ht="88.5" customHeight="1">
      <c r="A21" s="53" t="s">
        <v>18</v>
      </c>
      <c r="B21" s="154" t="s">
        <v>27</v>
      </c>
      <c r="C21" s="155"/>
      <c r="D21" s="155"/>
      <c r="E21" s="156"/>
      <c r="F21" s="56" t="s">
        <v>258</v>
      </c>
      <c r="G21" s="58">
        <v>44197</v>
      </c>
      <c r="H21" s="58">
        <v>45291</v>
      </c>
      <c r="I21" s="66"/>
      <c r="J21" s="59">
        <v>4</v>
      </c>
      <c r="K21" s="60">
        <f>L21+M21+N21</f>
        <v>712445603.46</v>
      </c>
      <c r="L21" s="60">
        <f>L22+L23+L24+L26+L27+L25</f>
        <v>242516943.98000002</v>
      </c>
      <c r="M21" s="60">
        <f>M22+M23+M24+M26+M27+M25</f>
        <v>236198738.86</v>
      </c>
      <c r="N21" s="60">
        <f>N22+N23+N24+N26+N27+N25</f>
        <v>233729920.62</v>
      </c>
      <c r="O21" s="54" t="s">
        <v>10</v>
      </c>
      <c r="P21" s="54" t="s">
        <v>10</v>
      </c>
      <c r="Q21" s="54" t="s">
        <v>10</v>
      </c>
      <c r="R21" s="54" t="s">
        <v>10</v>
      </c>
      <c r="S21" s="54" t="s">
        <v>10</v>
      </c>
      <c r="T21" s="54" t="s">
        <v>10</v>
      </c>
      <c r="U21" s="54" t="s">
        <v>10</v>
      </c>
      <c r="V21" s="54" t="s">
        <v>10</v>
      </c>
      <c r="W21" s="54" t="s">
        <v>10</v>
      </c>
      <c r="X21" s="54" t="s">
        <v>10</v>
      </c>
      <c r="Y21" s="54" t="s">
        <v>10</v>
      </c>
      <c r="Z21" s="54" t="s">
        <v>10</v>
      </c>
    </row>
    <row r="22" spans="1:26" ht="54.75" customHeight="1" outlineLevel="1">
      <c r="A22" s="67" t="s">
        <v>170</v>
      </c>
      <c r="B22" s="30" t="s">
        <v>25</v>
      </c>
      <c r="C22" s="68"/>
      <c r="D22" s="30" t="s">
        <v>128</v>
      </c>
      <c r="E22" s="30" t="s">
        <v>23</v>
      </c>
      <c r="F22" s="30" t="s">
        <v>132</v>
      </c>
      <c r="G22" s="6">
        <v>44197</v>
      </c>
      <c r="H22" s="6">
        <v>45291</v>
      </c>
      <c r="I22" s="52"/>
      <c r="J22" s="52"/>
      <c r="K22" s="60">
        <v>0</v>
      </c>
      <c r="L22" s="1">
        <v>0</v>
      </c>
      <c r="M22" s="1">
        <v>0</v>
      </c>
      <c r="N22" s="1">
        <v>0</v>
      </c>
      <c r="O22" s="50" t="s">
        <v>10</v>
      </c>
      <c r="P22" s="50" t="s">
        <v>10</v>
      </c>
      <c r="Q22" s="50" t="s">
        <v>10</v>
      </c>
      <c r="R22" s="50" t="s">
        <v>10</v>
      </c>
      <c r="S22" s="50" t="s">
        <v>10</v>
      </c>
      <c r="T22" s="50" t="s">
        <v>10</v>
      </c>
      <c r="U22" s="50" t="s">
        <v>10</v>
      </c>
      <c r="V22" s="50" t="s">
        <v>10</v>
      </c>
      <c r="W22" s="50" t="s">
        <v>10</v>
      </c>
      <c r="X22" s="50" t="s">
        <v>10</v>
      </c>
      <c r="Y22" s="50" t="s">
        <v>10</v>
      </c>
      <c r="Z22" s="50" t="s">
        <v>10</v>
      </c>
    </row>
    <row r="23" spans="1:26" ht="53.25" customHeight="1" outlineLevel="1">
      <c r="A23" s="67" t="s">
        <v>171</v>
      </c>
      <c r="B23" s="30" t="s">
        <v>28</v>
      </c>
      <c r="C23" s="68"/>
      <c r="D23" s="30" t="s">
        <v>128</v>
      </c>
      <c r="E23" s="30" t="s">
        <v>23</v>
      </c>
      <c r="F23" s="30" t="s">
        <v>29</v>
      </c>
      <c r="G23" s="6">
        <v>44197</v>
      </c>
      <c r="H23" s="6">
        <v>45291</v>
      </c>
      <c r="I23" s="51" t="s">
        <v>274</v>
      </c>
      <c r="J23" s="52">
        <v>4</v>
      </c>
      <c r="K23" s="60">
        <f>L23+M23+N23</f>
        <v>93424624.16</v>
      </c>
      <c r="L23" s="40">
        <f>33191063.5-250259.1</f>
        <v>32940804.4</v>
      </c>
      <c r="M23" s="1">
        <v>31476319</v>
      </c>
      <c r="N23" s="1">
        <v>29007500.76</v>
      </c>
      <c r="O23" s="50" t="s">
        <v>10</v>
      </c>
      <c r="P23" s="50" t="s">
        <v>10</v>
      </c>
      <c r="Q23" s="50" t="s">
        <v>10</v>
      </c>
      <c r="R23" s="50" t="s">
        <v>10</v>
      </c>
      <c r="S23" s="50" t="s">
        <v>10</v>
      </c>
      <c r="T23" s="50" t="s">
        <v>10</v>
      </c>
      <c r="U23" s="50" t="s">
        <v>10</v>
      </c>
      <c r="V23" s="50" t="s">
        <v>10</v>
      </c>
      <c r="W23" s="50" t="s">
        <v>10</v>
      </c>
      <c r="X23" s="50" t="s">
        <v>10</v>
      </c>
      <c r="Y23" s="50" t="s">
        <v>10</v>
      </c>
      <c r="Z23" s="50" t="s">
        <v>10</v>
      </c>
    </row>
    <row r="24" spans="1:26" ht="75.75" customHeight="1" outlineLevel="1">
      <c r="A24" s="65" t="s">
        <v>216</v>
      </c>
      <c r="B24" s="30" t="s">
        <v>222</v>
      </c>
      <c r="C24" s="30"/>
      <c r="D24" s="30" t="str">
        <f>D23</f>
        <v> начальник Управления образования</v>
      </c>
      <c r="E24" s="30" t="str">
        <f>E23</f>
        <v>Управление образования АМР «Троицко – Печорский»</v>
      </c>
      <c r="F24" s="30" t="s">
        <v>22</v>
      </c>
      <c r="G24" s="6">
        <v>44197</v>
      </c>
      <c r="H24" s="6">
        <v>45291</v>
      </c>
      <c r="I24" s="51" t="s">
        <v>273</v>
      </c>
      <c r="J24" s="52">
        <v>4</v>
      </c>
      <c r="K24" s="60">
        <f>L24+M24+N24</f>
        <v>495399900</v>
      </c>
      <c r="L24" s="2">
        <v>162539300</v>
      </c>
      <c r="M24" s="2">
        <v>166430300</v>
      </c>
      <c r="N24" s="2">
        <v>166430300</v>
      </c>
      <c r="O24" s="50" t="s">
        <v>10</v>
      </c>
      <c r="P24" s="50" t="s">
        <v>10</v>
      </c>
      <c r="Q24" s="50" t="s">
        <v>10</v>
      </c>
      <c r="R24" s="50" t="s">
        <v>10</v>
      </c>
      <c r="S24" s="50" t="s">
        <v>10</v>
      </c>
      <c r="T24" s="50" t="s">
        <v>10</v>
      </c>
      <c r="U24" s="50" t="s">
        <v>10</v>
      </c>
      <c r="V24" s="50" t="s">
        <v>10</v>
      </c>
      <c r="W24" s="50" t="s">
        <v>10</v>
      </c>
      <c r="X24" s="50" t="s">
        <v>10</v>
      </c>
      <c r="Y24" s="50" t="s">
        <v>10</v>
      </c>
      <c r="Z24" s="50" t="s">
        <v>10</v>
      </c>
    </row>
    <row r="25" spans="1:26" ht="75.75" customHeight="1" outlineLevel="1">
      <c r="A25" s="65" t="s">
        <v>217</v>
      </c>
      <c r="B25" s="30" t="s">
        <v>253</v>
      </c>
      <c r="C25" s="30"/>
      <c r="D25" s="30" t="s">
        <v>127</v>
      </c>
      <c r="E25" s="30" t="s">
        <v>126</v>
      </c>
      <c r="F25" s="30" t="s">
        <v>22</v>
      </c>
      <c r="G25" s="6">
        <v>44197</v>
      </c>
      <c r="H25" s="6">
        <v>45291</v>
      </c>
      <c r="I25" s="51" t="s">
        <v>271</v>
      </c>
      <c r="J25" s="103">
        <v>4</v>
      </c>
      <c r="K25" s="60">
        <v>3408181.82</v>
      </c>
      <c r="L25" s="2">
        <v>11595858.58</v>
      </c>
      <c r="M25" s="2">
        <v>0</v>
      </c>
      <c r="N25" s="2">
        <v>0</v>
      </c>
      <c r="O25" s="50" t="s">
        <v>10</v>
      </c>
      <c r="P25" s="50" t="s">
        <v>10</v>
      </c>
      <c r="Q25" s="50" t="s">
        <v>10</v>
      </c>
      <c r="R25" s="50" t="s">
        <v>10</v>
      </c>
      <c r="S25" s="50" t="s">
        <v>10</v>
      </c>
      <c r="T25" s="50" t="s">
        <v>10</v>
      </c>
      <c r="U25" s="50" t="s">
        <v>10</v>
      </c>
      <c r="V25" s="50" t="s">
        <v>10</v>
      </c>
      <c r="W25" s="50" t="s">
        <v>10</v>
      </c>
      <c r="X25" s="50" t="s">
        <v>10</v>
      </c>
      <c r="Y25" s="50" t="s">
        <v>10</v>
      </c>
      <c r="Z25" s="50" t="s">
        <v>10</v>
      </c>
    </row>
    <row r="26" spans="1:26" ht="75.75" customHeight="1" outlineLevel="1">
      <c r="A26" s="65" t="s">
        <v>380</v>
      </c>
      <c r="B26" s="30" t="s">
        <v>310</v>
      </c>
      <c r="C26" s="30"/>
      <c r="D26" s="30" t="str">
        <f>D24</f>
        <v> начальник Управления образования</v>
      </c>
      <c r="E26" s="30" t="s">
        <v>23</v>
      </c>
      <c r="F26" s="30" t="s">
        <v>22</v>
      </c>
      <c r="G26" s="6">
        <v>44197</v>
      </c>
      <c r="H26" s="6">
        <v>45291</v>
      </c>
      <c r="I26" s="51" t="s">
        <v>275</v>
      </c>
      <c r="J26" s="52">
        <v>4</v>
      </c>
      <c r="K26" s="60">
        <f>L26+M26+N26</f>
        <v>112025220.72</v>
      </c>
      <c r="L26" s="2">
        <v>35440981</v>
      </c>
      <c r="M26" s="2">
        <v>38292119.86</v>
      </c>
      <c r="N26" s="2">
        <v>38292119.86</v>
      </c>
      <c r="O26" s="50" t="s">
        <v>10</v>
      </c>
      <c r="P26" s="50" t="s">
        <v>10</v>
      </c>
      <c r="Q26" s="50" t="s">
        <v>10</v>
      </c>
      <c r="R26" s="50" t="s">
        <v>10</v>
      </c>
      <c r="S26" s="50" t="s">
        <v>10</v>
      </c>
      <c r="T26" s="50" t="s">
        <v>10</v>
      </c>
      <c r="U26" s="50" t="s">
        <v>10</v>
      </c>
      <c r="V26" s="50" t="s">
        <v>10</v>
      </c>
      <c r="W26" s="50" t="s">
        <v>10</v>
      </c>
      <c r="X26" s="50" t="s">
        <v>10</v>
      </c>
      <c r="Y26" s="50" t="s">
        <v>10</v>
      </c>
      <c r="Z26" s="50" t="s">
        <v>10</v>
      </c>
    </row>
    <row r="27" spans="1:26" ht="75.75" customHeight="1" outlineLevel="1">
      <c r="A27" s="65" t="s">
        <v>295</v>
      </c>
      <c r="B27" s="30" t="s">
        <v>277</v>
      </c>
      <c r="C27" s="30"/>
      <c r="D27" s="30" t="str">
        <f>D26</f>
        <v> начальник Управления образования</v>
      </c>
      <c r="E27" s="30" t="s">
        <v>23</v>
      </c>
      <c r="F27" s="30" t="s">
        <v>22</v>
      </c>
      <c r="G27" s="6">
        <v>44197</v>
      </c>
      <c r="H27" s="6">
        <v>45291</v>
      </c>
      <c r="I27" s="51" t="s">
        <v>276</v>
      </c>
      <c r="J27" s="52">
        <v>4</v>
      </c>
      <c r="K27" s="60">
        <f>L27+M27+N27</f>
        <v>0</v>
      </c>
      <c r="L27" s="2">
        <v>0</v>
      </c>
      <c r="M27" s="2">
        <v>0</v>
      </c>
      <c r="N27" s="2">
        <v>0</v>
      </c>
      <c r="O27" s="50" t="s">
        <v>10</v>
      </c>
      <c r="P27" s="50" t="s">
        <v>10</v>
      </c>
      <c r="Q27" s="50" t="s">
        <v>10</v>
      </c>
      <c r="R27" s="50" t="s">
        <v>10</v>
      </c>
      <c r="S27" s="50" t="s">
        <v>10</v>
      </c>
      <c r="T27" s="50" t="s">
        <v>10</v>
      </c>
      <c r="U27" s="50" t="s">
        <v>10</v>
      </c>
      <c r="V27" s="50" t="s">
        <v>10</v>
      </c>
      <c r="W27" s="50" t="s">
        <v>10</v>
      </c>
      <c r="X27" s="50" t="s">
        <v>10</v>
      </c>
      <c r="Y27" s="50" t="s">
        <v>10</v>
      </c>
      <c r="Z27" s="50" t="s">
        <v>10</v>
      </c>
    </row>
    <row r="28" spans="1:26" s="9" customFormat="1" ht="64.5" customHeight="1">
      <c r="A28" s="69" t="s">
        <v>232</v>
      </c>
      <c r="B28" s="165" t="s">
        <v>233</v>
      </c>
      <c r="C28" s="168"/>
      <c r="D28" s="168"/>
      <c r="E28" s="169"/>
      <c r="F28" s="61" t="s">
        <v>22</v>
      </c>
      <c r="G28" s="58">
        <v>44197</v>
      </c>
      <c r="H28" s="58">
        <v>45291</v>
      </c>
      <c r="I28" s="10"/>
      <c r="J28" s="59">
        <v>4</v>
      </c>
      <c r="K28" s="60">
        <v>0</v>
      </c>
      <c r="L28" s="60">
        <v>0</v>
      </c>
      <c r="M28" s="60">
        <v>0</v>
      </c>
      <c r="N28" s="60">
        <v>0</v>
      </c>
      <c r="O28" s="54" t="s">
        <v>10</v>
      </c>
      <c r="P28" s="54" t="s">
        <v>10</v>
      </c>
      <c r="Q28" s="54" t="s">
        <v>10</v>
      </c>
      <c r="R28" s="54" t="s">
        <v>10</v>
      </c>
      <c r="S28" s="54" t="s">
        <v>10</v>
      </c>
      <c r="T28" s="54" t="s">
        <v>10</v>
      </c>
      <c r="U28" s="54" t="s">
        <v>10</v>
      </c>
      <c r="V28" s="54" t="s">
        <v>10</v>
      </c>
      <c r="W28" s="54" t="s">
        <v>10</v>
      </c>
      <c r="X28" s="54" t="s">
        <v>10</v>
      </c>
      <c r="Y28" s="54" t="s">
        <v>10</v>
      </c>
      <c r="Z28" s="54" t="s">
        <v>10</v>
      </c>
    </row>
    <row r="29" spans="1:26" s="9" customFormat="1" ht="66.75" customHeight="1">
      <c r="A29" s="90" t="s">
        <v>311</v>
      </c>
      <c r="B29" s="91" t="s">
        <v>133</v>
      </c>
      <c r="C29" s="91"/>
      <c r="D29" s="91" t="s">
        <v>128</v>
      </c>
      <c r="E29" s="91" t="s">
        <v>23</v>
      </c>
      <c r="F29" s="91" t="s">
        <v>134</v>
      </c>
      <c r="G29" s="6">
        <v>44197</v>
      </c>
      <c r="H29" s="6">
        <v>45291</v>
      </c>
      <c r="I29" s="62"/>
      <c r="J29" s="62"/>
      <c r="K29" s="60">
        <v>0</v>
      </c>
      <c r="L29" s="1">
        <v>0</v>
      </c>
      <c r="M29" s="1">
        <v>0</v>
      </c>
      <c r="N29" s="1">
        <v>0</v>
      </c>
      <c r="O29" s="50" t="s">
        <v>10</v>
      </c>
      <c r="P29" s="50" t="s">
        <v>10</v>
      </c>
      <c r="Q29" s="50" t="s">
        <v>10</v>
      </c>
      <c r="R29" s="50" t="s">
        <v>10</v>
      </c>
      <c r="S29" s="50" t="s">
        <v>10</v>
      </c>
      <c r="T29" s="50" t="s">
        <v>10</v>
      </c>
      <c r="U29" s="50" t="s">
        <v>10</v>
      </c>
      <c r="V29" s="50" t="s">
        <v>10</v>
      </c>
      <c r="W29" s="50" t="s">
        <v>10</v>
      </c>
      <c r="X29" s="50" t="s">
        <v>10</v>
      </c>
      <c r="Y29" s="50" t="s">
        <v>10</v>
      </c>
      <c r="Z29" s="50" t="s">
        <v>10</v>
      </c>
    </row>
    <row r="30" spans="1:26" s="9" customFormat="1" ht="51.75" customHeight="1">
      <c r="A30" s="92" t="s">
        <v>312</v>
      </c>
      <c r="B30" s="91" t="s">
        <v>313</v>
      </c>
      <c r="C30" s="91"/>
      <c r="D30" s="91" t="s">
        <v>127</v>
      </c>
      <c r="E30" s="91" t="s">
        <v>23</v>
      </c>
      <c r="F30" s="91" t="s">
        <v>318</v>
      </c>
      <c r="G30" s="6">
        <v>44197</v>
      </c>
      <c r="H30" s="6">
        <v>45291</v>
      </c>
      <c r="I30" s="62"/>
      <c r="J30" s="62"/>
      <c r="K30" s="60">
        <v>0</v>
      </c>
      <c r="L30" s="1">
        <v>0</v>
      </c>
      <c r="M30" s="1">
        <v>0</v>
      </c>
      <c r="N30" s="1">
        <v>0</v>
      </c>
      <c r="O30" s="50" t="s">
        <v>10</v>
      </c>
      <c r="P30" s="50" t="s">
        <v>10</v>
      </c>
      <c r="Q30" s="50" t="s">
        <v>10</v>
      </c>
      <c r="R30" s="50" t="s">
        <v>10</v>
      </c>
      <c r="S30" s="50" t="s">
        <v>10</v>
      </c>
      <c r="T30" s="50" t="s">
        <v>10</v>
      </c>
      <c r="U30" s="50" t="s">
        <v>10</v>
      </c>
      <c r="V30" s="50" t="s">
        <v>10</v>
      </c>
      <c r="W30" s="50" t="s">
        <v>10</v>
      </c>
      <c r="X30" s="50" t="s">
        <v>10</v>
      </c>
      <c r="Y30" s="50" t="s">
        <v>10</v>
      </c>
      <c r="Z30" s="50" t="s">
        <v>10</v>
      </c>
    </row>
    <row r="31" spans="1:26" s="9" customFormat="1" ht="48.75" customHeight="1">
      <c r="A31" s="90" t="s">
        <v>317</v>
      </c>
      <c r="B31" s="91" t="s">
        <v>315</v>
      </c>
      <c r="C31" s="91"/>
      <c r="D31" s="91" t="str">
        <f>D30</f>
        <v>начальник Управления образования</v>
      </c>
      <c r="E31" s="91" t="str">
        <f>E30</f>
        <v>Управление образования АМР «Троицко – Печорский»</v>
      </c>
      <c r="F31" s="91" t="s">
        <v>135</v>
      </c>
      <c r="G31" s="6">
        <v>44197</v>
      </c>
      <c r="H31" s="6">
        <v>45291</v>
      </c>
      <c r="I31" s="62"/>
      <c r="J31" s="62"/>
      <c r="K31" s="60">
        <v>0</v>
      </c>
      <c r="L31" s="1">
        <v>0</v>
      </c>
      <c r="M31" s="1">
        <v>0</v>
      </c>
      <c r="N31" s="1">
        <v>0</v>
      </c>
      <c r="O31" s="50" t="s">
        <v>10</v>
      </c>
      <c r="P31" s="50" t="s">
        <v>10</v>
      </c>
      <c r="Q31" s="50" t="s">
        <v>10</v>
      </c>
      <c r="R31" s="50" t="s">
        <v>10</v>
      </c>
      <c r="S31" s="50" t="s">
        <v>10</v>
      </c>
      <c r="T31" s="50" t="s">
        <v>10</v>
      </c>
      <c r="U31" s="50" t="s">
        <v>10</v>
      </c>
      <c r="V31" s="50" t="s">
        <v>10</v>
      </c>
      <c r="W31" s="50" t="s">
        <v>10</v>
      </c>
      <c r="X31" s="50" t="s">
        <v>10</v>
      </c>
      <c r="Y31" s="50" t="s">
        <v>10</v>
      </c>
      <c r="Z31" s="50" t="s">
        <v>10</v>
      </c>
    </row>
    <row r="32" spans="1:26" s="9" customFormat="1" ht="65.25" customHeight="1">
      <c r="A32" s="90" t="s">
        <v>314</v>
      </c>
      <c r="B32" s="91" t="s">
        <v>316</v>
      </c>
      <c r="C32" s="91"/>
      <c r="D32" s="91" t="str">
        <f>D31</f>
        <v>начальник Управления образования</v>
      </c>
      <c r="E32" s="91" t="str">
        <f>E31</f>
        <v>Управление образования АМР «Троицко – Печорский»</v>
      </c>
      <c r="F32" s="91" t="s">
        <v>22</v>
      </c>
      <c r="G32" s="6">
        <v>44197</v>
      </c>
      <c r="H32" s="6">
        <v>45291</v>
      </c>
      <c r="I32" s="10"/>
      <c r="J32" s="62"/>
      <c r="K32" s="60">
        <f>L32+M32+N32</f>
        <v>0</v>
      </c>
      <c r="L32" s="2">
        <v>0</v>
      </c>
      <c r="M32" s="2">
        <v>0</v>
      </c>
      <c r="N32" s="2">
        <v>0</v>
      </c>
      <c r="O32" s="50" t="s">
        <v>10</v>
      </c>
      <c r="P32" s="50" t="s">
        <v>10</v>
      </c>
      <c r="Q32" s="50" t="s">
        <v>10</v>
      </c>
      <c r="R32" s="50" t="s">
        <v>10</v>
      </c>
      <c r="S32" s="50" t="s">
        <v>10</v>
      </c>
      <c r="T32" s="50" t="s">
        <v>10</v>
      </c>
      <c r="U32" s="50" t="s">
        <v>10</v>
      </c>
      <c r="V32" s="50" t="s">
        <v>10</v>
      </c>
      <c r="W32" s="50" t="s">
        <v>10</v>
      </c>
      <c r="X32" s="50" t="s">
        <v>10</v>
      </c>
      <c r="Y32" s="50" t="s">
        <v>10</v>
      </c>
      <c r="Z32" s="50" t="s">
        <v>10</v>
      </c>
    </row>
    <row r="33" spans="1:26" s="9" customFormat="1" ht="21.75" customHeight="1">
      <c r="A33" s="151" t="s">
        <v>319</v>
      </c>
      <c r="B33" s="152"/>
      <c r="C33" s="146"/>
      <c r="D33" s="113" t="s">
        <v>320</v>
      </c>
      <c r="E33" s="113"/>
      <c r="F33" s="113"/>
      <c r="G33" s="6"/>
      <c r="H33" s="58">
        <v>44197</v>
      </c>
      <c r="I33" s="10"/>
      <c r="J33" s="62"/>
      <c r="K33" s="60"/>
      <c r="L33" s="2"/>
      <c r="M33" s="2"/>
      <c r="N33" s="2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9" customFormat="1" ht="18" customHeight="1">
      <c r="A34" s="152"/>
      <c r="B34" s="152"/>
      <c r="C34" s="146"/>
      <c r="D34" s="113"/>
      <c r="E34" s="113"/>
      <c r="F34" s="113"/>
      <c r="G34" s="6"/>
      <c r="H34" s="58">
        <v>44197</v>
      </c>
      <c r="I34" s="10"/>
      <c r="J34" s="62"/>
      <c r="K34" s="60"/>
      <c r="L34" s="2"/>
      <c r="M34" s="2"/>
      <c r="N34" s="2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s="9" customFormat="1" ht="15.75" customHeight="1">
      <c r="A35" s="152"/>
      <c r="B35" s="152"/>
      <c r="C35" s="146"/>
      <c r="D35" s="113"/>
      <c r="E35" s="113"/>
      <c r="F35" s="113"/>
      <c r="G35" s="6"/>
      <c r="H35" s="58">
        <v>44197</v>
      </c>
      <c r="I35" s="10"/>
      <c r="J35" s="62"/>
      <c r="K35" s="60"/>
      <c r="L35" s="2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9" customFormat="1" ht="18" customHeight="1">
      <c r="A36" s="151" t="s">
        <v>321</v>
      </c>
      <c r="B36" s="152"/>
      <c r="C36" s="146"/>
      <c r="D36" s="113" t="s">
        <v>324</v>
      </c>
      <c r="E36" s="113"/>
      <c r="F36" s="113"/>
      <c r="G36" s="6"/>
      <c r="H36" s="58">
        <v>44197</v>
      </c>
      <c r="I36" s="10"/>
      <c r="J36" s="62"/>
      <c r="K36" s="60"/>
      <c r="L36" s="2"/>
      <c r="M36" s="2"/>
      <c r="N36" s="2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s="9" customFormat="1" ht="19.5" customHeight="1">
      <c r="A37" s="152"/>
      <c r="B37" s="152"/>
      <c r="C37" s="146"/>
      <c r="D37" s="113"/>
      <c r="E37" s="113"/>
      <c r="F37" s="113"/>
      <c r="G37" s="6"/>
      <c r="H37" s="58">
        <v>44197</v>
      </c>
      <c r="I37" s="10"/>
      <c r="J37" s="62"/>
      <c r="K37" s="60"/>
      <c r="L37" s="2"/>
      <c r="M37" s="2"/>
      <c r="N37" s="2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s="9" customFormat="1" ht="15.75" customHeight="1">
      <c r="A38" s="152"/>
      <c r="B38" s="152"/>
      <c r="C38" s="146"/>
      <c r="D38" s="113"/>
      <c r="E38" s="113"/>
      <c r="F38" s="113"/>
      <c r="G38" s="6"/>
      <c r="H38" s="58">
        <v>44197</v>
      </c>
      <c r="I38" s="10"/>
      <c r="J38" s="62"/>
      <c r="K38" s="60"/>
      <c r="L38" s="2"/>
      <c r="M38" s="2"/>
      <c r="N38" s="2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9" customFormat="1" ht="15.75" customHeight="1">
      <c r="A39" s="145" t="s">
        <v>327</v>
      </c>
      <c r="B39" s="145"/>
      <c r="C39" s="145"/>
      <c r="D39" s="145" t="s">
        <v>325</v>
      </c>
      <c r="E39" s="145" t="s">
        <v>326</v>
      </c>
      <c r="F39" s="145" t="s">
        <v>326</v>
      </c>
      <c r="G39" s="6"/>
      <c r="H39" s="58">
        <v>45291</v>
      </c>
      <c r="I39" s="10"/>
      <c r="J39" s="62"/>
      <c r="K39" s="60"/>
      <c r="L39" s="2"/>
      <c r="M39" s="2"/>
      <c r="N39" s="2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s="9" customFormat="1" ht="15.75" customHeight="1">
      <c r="A40" s="145"/>
      <c r="B40" s="145"/>
      <c r="C40" s="145"/>
      <c r="D40" s="145" t="s">
        <v>322</v>
      </c>
      <c r="E40" s="145" t="s">
        <v>322</v>
      </c>
      <c r="F40" s="145" t="s">
        <v>322</v>
      </c>
      <c r="G40" s="6"/>
      <c r="H40" s="58">
        <v>45291</v>
      </c>
      <c r="I40" s="10"/>
      <c r="J40" s="62"/>
      <c r="K40" s="60"/>
      <c r="L40" s="2"/>
      <c r="M40" s="2"/>
      <c r="N40" s="2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9" customFormat="1" ht="15.75" customHeight="1">
      <c r="A41" s="145"/>
      <c r="B41" s="145"/>
      <c r="C41" s="145"/>
      <c r="D41" s="145" t="s">
        <v>323</v>
      </c>
      <c r="E41" s="145" t="s">
        <v>323</v>
      </c>
      <c r="F41" s="145" t="s">
        <v>323</v>
      </c>
      <c r="G41" s="6"/>
      <c r="H41" s="58">
        <v>45291</v>
      </c>
      <c r="I41" s="10"/>
      <c r="J41" s="62"/>
      <c r="K41" s="60"/>
      <c r="L41" s="2"/>
      <c r="M41" s="2"/>
      <c r="N41" s="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9" customFormat="1" ht="15.75" customHeight="1">
      <c r="A42" s="145" t="s">
        <v>328</v>
      </c>
      <c r="B42" s="145"/>
      <c r="C42" s="146"/>
      <c r="D42" s="113" t="s">
        <v>329</v>
      </c>
      <c r="E42" s="147"/>
      <c r="F42" s="147"/>
      <c r="G42" s="6"/>
      <c r="H42" s="58">
        <v>45291</v>
      </c>
      <c r="I42" s="10"/>
      <c r="J42" s="62"/>
      <c r="K42" s="60"/>
      <c r="L42" s="2"/>
      <c r="M42" s="2"/>
      <c r="N42" s="2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s="9" customFormat="1" ht="15.75" customHeight="1">
      <c r="A43" s="145"/>
      <c r="B43" s="145"/>
      <c r="C43" s="146"/>
      <c r="D43" s="147"/>
      <c r="E43" s="147"/>
      <c r="F43" s="147"/>
      <c r="G43" s="6"/>
      <c r="H43" s="58">
        <v>45291</v>
      </c>
      <c r="I43" s="10"/>
      <c r="J43" s="62"/>
      <c r="K43" s="60"/>
      <c r="L43" s="2"/>
      <c r="M43" s="2"/>
      <c r="N43" s="2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s="9" customFormat="1" ht="15.75" customHeight="1">
      <c r="A44" s="145"/>
      <c r="B44" s="145"/>
      <c r="C44" s="146"/>
      <c r="D44" s="147"/>
      <c r="E44" s="147"/>
      <c r="F44" s="147"/>
      <c r="G44" s="6"/>
      <c r="H44" s="58">
        <v>45291</v>
      </c>
      <c r="I44" s="10"/>
      <c r="J44" s="62"/>
      <c r="K44" s="60"/>
      <c r="L44" s="2"/>
      <c r="M44" s="2"/>
      <c r="N44" s="2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s="9" customFormat="1" ht="15.75" customHeight="1">
      <c r="A45" s="113" t="s">
        <v>331</v>
      </c>
      <c r="B45" s="113"/>
      <c r="C45" s="148"/>
      <c r="D45" s="113" t="s">
        <v>330</v>
      </c>
      <c r="E45" s="113"/>
      <c r="F45" s="113"/>
      <c r="G45" s="6"/>
      <c r="H45" s="58">
        <v>45291</v>
      </c>
      <c r="I45" s="10"/>
      <c r="J45" s="62"/>
      <c r="K45" s="60"/>
      <c r="L45" s="2"/>
      <c r="M45" s="2"/>
      <c r="N45" s="2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s="9" customFormat="1" ht="15.75" customHeight="1">
      <c r="A46" s="113"/>
      <c r="B46" s="113"/>
      <c r="C46" s="148"/>
      <c r="D46" s="113"/>
      <c r="E46" s="113"/>
      <c r="F46" s="113"/>
      <c r="G46" s="6"/>
      <c r="H46" s="58">
        <v>45291</v>
      </c>
      <c r="I46" s="10"/>
      <c r="J46" s="62"/>
      <c r="K46" s="60"/>
      <c r="L46" s="2"/>
      <c r="M46" s="2"/>
      <c r="N46" s="2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s="9" customFormat="1" ht="21" customHeight="1">
      <c r="A47" s="113"/>
      <c r="B47" s="113"/>
      <c r="C47" s="148"/>
      <c r="D47" s="113"/>
      <c r="E47" s="113"/>
      <c r="F47" s="113"/>
      <c r="G47" s="6"/>
      <c r="H47" s="58">
        <v>45291</v>
      </c>
      <c r="I47" s="10"/>
      <c r="J47" s="62"/>
      <c r="K47" s="60"/>
      <c r="L47" s="2"/>
      <c r="M47" s="2"/>
      <c r="N47" s="2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57" customHeight="1" outlineLevel="1">
      <c r="A48" s="70" t="s">
        <v>172</v>
      </c>
      <c r="B48" s="165" t="s">
        <v>122</v>
      </c>
      <c r="C48" s="168"/>
      <c r="D48" s="168"/>
      <c r="E48" s="169"/>
      <c r="F48" s="61" t="s">
        <v>90</v>
      </c>
      <c r="G48" s="58">
        <v>44197</v>
      </c>
      <c r="H48" s="58">
        <v>45291</v>
      </c>
      <c r="I48" s="10"/>
      <c r="J48" s="59"/>
      <c r="K48" s="60">
        <f>L48+M48+N48</f>
        <v>600000</v>
      </c>
      <c r="L48" s="60">
        <f>L49</f>
        <v>600000</v>
      </c>
      <c r="M48" s="60">
        <f>M49</f>
        <v>0</v>
      </c>
      <c r="N48" s="60">
        <f>N49</f>
        <v>0</v>
      </c>
      <c r="O48" s="54"/>
      <c r="P48" s="54"/>
      <c r="Q48" s="54" t="s">
        <v>10</v>
      </c>
      <c r="R48" s="54" t="s">
        <v>10</v>
      </c>
      <c r="S48" s="54"/>
      <c r="T48" s="54"/>
      <c r="U48" s="54" t="s">
        <v>10</v>
      </c>
      <c r="V48" s="54" t="s">
        <v>10</v>
      </c>
      <c r="W48" s="54"/>
      <c r="X48" s="54"/>
      <c r="Y48" s="54" t="s">
        <v>10</v>
      </c>
      <c r="Z48" s="54" t="s">
        <v>10</v>
      </c>
    </row>
    <row r="49" spans="1:26" s="9" customFormat="1" ht="74.25" customHeight="1" outlineLevel="1">
      <c r="A49" s="68" t="s">
        <v>173</v>
      </c>
      <c r="B49" s="30" t="s">
        <v>35</v>
      </c>
      <c r="C49" s="68"/>
      <c r="D49" s="30" t="s">
        <v>278</v>
      </c>
      <c r="E49" s="30" t="s">
        <v>260</v>
      </c>
      <c r="F49" s="30"/>
      <c r="G49" s="58">
        <v>44197</v>
      </c>
      <c r="H49" s="58">
        <v>45291</v>
      </c>
      <c r="I49" s="51" t="s">
        <v>238</v>
      </c>
      <c r="J49" s="52">
        <v>5</v>
      </c>
      <c r="K49" s="60">
        <f>L49+M49+N49</f>
        <v>600000</v>
      </c>
      <c r="L49" s="1">
        <f>428440.9+171559.1</f>
        <v>600000</v>
      </c>
      <c r="M49" s="1">
        <v>0</v>
      </c>
      <c r="N49" s="1">
        <v>0</v>
      </c>
      <c r="O49" s="50"/>
      <c r="P49" s="50"/>
      <c r="Q49" s="50" t="s">
        <v>10</v>
      </c>
      <c r="R49" s="50" t="s">
        <v>10</v>
      </c>
      <c r="S49" s="50"/>
      <c r="T49" s="50"/>
      <c r="U49" s="50" t="s">
        <v>10</v>
      </c>
      <c r="V49" s="50" t="s">
        <v>10</v>
      </c>
      <c r="W49" s="50"/>
      <c r="X49" s="50"/>
      <c r="Y49" s="50" t="s">
        <v>10</v>
      </c>
      <c r="Z49" s="50" t="s">
        <v>10</v>
      </c>
    </row>
    <row r="50" spans="1:26" s="9" customFormat="1" ht="15" customHeight="1" outlineLevel="1">
      <c r="A50" s="114" t="s">
        <v>332</v>
      </c>
      <c r="B50" s="114"/>
      <c r="C50" s="128"/>
      <c r="D50" s="114" t="s">
        <v>97</v>
      </c>
      <c r="E50" s="128"/>
      <c r="F50" s="128"/>
      <c r="G50" s="6">
        <v>44197</v>
      </c>
      <c r="H50" s="6">
        <v>44561</v>
      </c>
      <c r="I50" s="52"/>
      <c r="J50" s="59"/>
      <c r="K50" s="3"/>
      <c r="L50" s="3"/>
      <c r="M50" s="3"/>
      <c r="N50" s="3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s="9" customFormat="1" ht="15" customHeight="1" outlineLevel="1">
      <c r="A51" s="128"/>
      <c r="B51" s="128"/>
      <c r="C51" s="128"/>
      <c r="D51" s="128"/>
      <c r="E51" s="128"/>
      <c r="F51" s="128"/>
      <c r="G51" s="6">
        <v>44562</v>
      </c>
      <c r="H51" s="6">
        <v>44926</v>
      </c>
      <c r="I51" s="52"/>
      <c r="J51" s="59"/>
      <c r="K51" s="3"/>
      <c r="L51" s="3"/>
      <c r="M51" s="3"/>
      <c r="N51" s="3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s="9" customFormat="1" ht="19.5" customHeight="1">
      <c r="A52" s="128"/>
      <c r="B52" s="128"/>
      <c r="C52" s="128"/>
      <c r="D52" s="128"/>
      <c r="E52" s="128"/>
      <c r="F52" s="128"/>
      <c r="G52" s="6">
        <v>44927</v>
      </c>
      <c r="H52" s="6">
        <v>45291</v>
      </c>
      <c r="I52" s="52"/>
      <c r="J52" s="59"/>
      <c r="K52" s="3"/>
      <c r="L52" s="3"/>
      <c r="M52" s="3"/>
      <c r="N52" s="3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76.5" customHeight="1" outlineLevel="1">
      <c r="A53" s="70" t="s">
        <v>174</v>
      </c>
      <c r="B53" s="114" t="s">
        <v>123</v>
      </c>
      <c r="C53" s="128"/>
      <c r="D53" s="128"/>
      <c r="E53" s="128"/>
      <c r="F53" s="56" t="s">
        <v>30</v>
      </c>
      <c r="G53" s="58">
        <v>44197</v>
      </c>
      <c r="H53" s="58">
        <v>45291</v>
      </c>
      <c r="I53" s="51"/>
      <c r="J53" s="59"/>
      <c r="K53" s="60">
        <f>L53+M53+N53</f>
        <v>131598.49</v>
      </c>
      <c r="L53" s="60">
        <f>L54</f>
        <v>131598.49</v>
      </c>
      <c r="M53" s="60">
        <f>M54</f>
        <v>0</v>
      </c>
      <c r="N53" s="60">
        <f>N54</f>
        <v>0</v>
      </c>
      <c r="O53" s="54" t="s">
        <v>10</v>
      </c>
      <c r="P53" s="54" t="s">
        <v>10</v>
      </c>
      <c r="Q53" s="54"/>
      <c r="R53" s="54"/>
      <c r="S53" s="54" t="s">
        <v>10</v>
      </c>
      <c r="T53" s="54" t="s">
        <v>10</v>
      </c>
      <c r="U53" s="54"/>
      <c r="V53" s="54"/>
      <c r="W53" s="54" t="s">
        <v>10</v>
      </c>
      <c r="X53" s="54" t="s">
        <v>10</v>
      </c>
      <c r="Y53" s="54"/>
      <c r="Z53" s="54"/>
    </row>
    <row r="54" spans="1:26" s="9" customFormat="1" ht="70.5" customHeight="1" outlineLevel="1">
      <c r="A54" s="68" t="s">
        <v>296</v>
      </c>
      <c r="B54" s="30" t="s">
        <v>34</v>
      </c>
      <c r="C54" s="68"/>
      <c r="D54" s="30" t="s">
        <v>261</v>
      </c>
      <c r="E54" s="30" t="s">
        <v>262</v>
      </c>
      <c r="F54" s="30" t="s">
        <v>31</v>
      </c>
      <c r="G54" s="58">
        <v>44197</v>
      </c>
      <c r="H54" s="58">
        <v>45291</v>
      </c>
      <c r="I54" s="51" t="s">
        <v>239</v>
      </c>
      <c r="J54" s="52">
        <v>5</v>
      </c>
      <c r="K54" s="60">
        <f>L54+M54+N54</f>
        <v>131598.49</v>
      </c>
      <c r="L54" s="1">
        <v>131598.49</v>
      </c>
      <c r="M54" s="1">
        <v>0</v>
      </c>
      <c r="N54" s="1">
        <v>0</v>
      </c>
      <c r="O54" s="50" t="s">
        <v>10</v>
      </c>
      <c r="P54" s="50" t="s">
        <v>10</v>
      </c>
      <c r="Q54" s="50"/>
      <c r="R54" s="50"/>
      <c r="S54" s="50" t="s">
        <v>10</v>
      </c>
      <c r="T54" s="50" t="s">
        <v>10</v>
      </c>
      <c r="U54" s="50"/>
      <c r="V54" s="50"/>
      <c r="W54" s="50" t="s">
        <v>10</v>
      </c>
      <c r="X54" s="50" t="s">
        <v>10</v>
      </c>
      <c r="Y54" s="50"/>
      <c r="Z54" s="50"/>
    </row>
    <row r="55" spans="1:26" s="9" customFormat="1" ht="15" customHeight="1" outlineLevel="1">
      <c r="A55" s="114" t="s">
        <v>333</v>
      </c>
      <c r="B55" s="114"/>
      <c r="C55" s="114" t="s">
        <v>98</v>
      </c>
      <c r="D55" s="128"/>
      <c r="E55" s="128"/>
      <c r="F55" s="128"/>
      <c r="G55" s="71" t="s">
        <v>292</v>
      </c>
      <c r="H55" s="6">
        <v>44561</v>
      </c>
      <c r="I55" s="59"/>
      <c r="J55" s="59"/>
      <c r="K55" s="3"/>
      <c r="L55" s="3"/>
      <c r="M55" s="3"/>
      <c r="N55" s="3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s="9" customFormat="1" ht="15" customHeight="1" outlineLevel="1">
      <c r="A56" s="114"/>
      <c r="B56" s="114"/>
      <c r="C56" s="128"/>
      <c r="D56" s="128"/>
      <c r="E56" s="128"/>
      <c r="F56" s="128"/>
      <c r="G56" s="51" t="s">
        <v>293</v>
      </c>
      <c r="H56" s="6">
        <v>44926</v>
      </c>
      <c r="I56" s="59"/>
      <c r="J56" s="59"/>
      <c r="K56" s="3"/>
      <c r="L56" s="3"/>
      <c r="M56" s="3"/>
      <c r="N56" s="3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s="9" customFormat="1" ht="15" customHeight="1">
      <c r="A57" s="114"/>
      <c r="B57" s="114"/>
      <c r="C57" s="128"/>
      <c r="D57" s="128"/>
      <c r="E57" s="128"/>
      <c r="F57" s="128"/>
      <c r="G57" s="51" t="s">
        <v>294</v>
      </c>
      <c r="H57" s="6">
        <v>45291</v>
      </c>
      <c r="I57" s="59"/>
      <c r="J57" s="59"/>
      <c r="K57" s="3"/>
      <c r="L57" s="3"/>
      <c r="M57" s="3"/>
      <c r="N57" s="3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9" customFormat="1" ht="31.5" customHeight="1">
      <c r="A58" s="192" t="s">
        <v>175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4"/>
    </row>
    <row r="59" spans="1:26" ht="75" customHeight="1" outlineLevel="1">
      <c r="A59" s="70" t="s">
        <v>86</v>
      </c>
      <c r="B59" s="114" t="s">
        <v>32</v>
      </c>
      <c r="C59" s="128"/>
      <c r="D59" s="128"/>
      <c r="E59" s="128"/>
      <c r="F59" s="72" t="s">
        <v>137</v>
      </c>
      <c r="G59" s="58">
        <v>44197</v>
      </c>
      <c r="H59" s="58">
        <v>45291</v>
      </c>
      <c r="I59" s="10"/>
      <c r="J59" s="10"/>
      <c r="K59" s="60">
        <f>L59+M59+N59</f>
        <v>200000</v>
      </c>
      <c r="L59" s="60">
        <f>L60</f>
        <v>200000</v>
      </c>
      <c r="M59" s="60">
        <f>M60</f>
        <v>0</v>
      </c>
      <c r="N59" s="60">
        <f>N60</f>
        <v>0</v>
      </c>
      <c r="O59" s="54" t="s">
        <v>10</v>
      </c>
      <c r="P59" s="54" t="s">
        <v>10</v>
      </c>
      <c r="Q59" s="54" t="s">
        <v>10</v>
      </c>
      <c r="R59" s="54" t="s">
        <v>10</v>
      </c>
      <c r="S59" s="54" t="s">
        <v>10</v>
      </c>
      <c r="T59" s="54" t="s">
        <v>10</v>
      </c>
      <c r="U59" s="54" t="s">
        <v>10</v>
      </c>
      <c r="V59" s="54" t="s">
        <v>10</v>
      </c>
      <c r="W59" s="54" t="s">
        <v>10</v>
      </c>
      <c r="X59" s="54" t="s">
        <v>10</v>
      </c>
      <c r="Y59" s="54" t="s">
        <v>10</v>
      </c>
      <c r="Z59" s="54" t="s">
        <v>10</v>
      </c>
    </row>
    <row r="60" spans="1:26" ht="75" customHeight="1" outlineLevel="1">
      <c r="A60" s="73" t="s">
        <v>211</v>
      </c>
      <c r="B60" s="30" t="s">
        <v>136</v>
      </c>
      <c r="C60" s="68"/>
      <c r="D60" s="30" t="s">
        <v>128</v>
      </c>
      <c r="E60" s="30" t="s">
        <v>23</v>
      </c>
      <c r="F60" s="56" t="s">
        <v>33</v>
      </c>
      <c r="G60" s="58">
        <v>44197</v>
      </c>
      <c r="H60" s="58">
        <v>45291</v>
      </c>
      <c r="I60" s="51" t="s">
        <v>240</v>
      </c>
      <c r="J60" s="51" t="s">
        <v>83</v>
      </c>
      <c r="K60" s="60">
        <f>L60+M60+N60</f>
        <v>200000</v>
      </c>
      <c r="L60" s="1">
        <f>'[2]Лист1'!$I$45</f>
        <v>200000</v>
      </c>
      <c r="M60" s="1">
        <v>0</v>
      </c>
      <c r="N60" s="1">
        <v>0</v>
      </c>
      <c r="O60" s="50" t="s">
        <v>10</v>
      </c>
      <c r="P60" s="50" t="s">
        <v>10</v>
      </c>
      <c r="Q60" s="50" t="s">
        <v>10</v>
      </c>
      <c r="R60" s="50" t="s">
        <v>10</v>
      </c>
      <c r="S60" s="50" t="s">
        <v>10</v>
      </c>
      <c r="T60" s="50" t="s">
        <v>10</v>
      </c>
      <c r="U60" s="50" t="s">
        <v>10</v>
      </c>
      <c r="V60" s="50" t="s">
        <v>10</v>
      </c>
      <c r="W60" s="50" t="s">
        <v>10</v>
      </c>
      <c r="X60" s="50" t="s">
        <v>10</v>
      </c>
      <c r="Y60" s="50" t="s">
        <v>10</v>
      </c>
      <c r="Z60" s="50" t="s">
        <v>10</v>
      </c>
    </row>
    <row r="61" spans="1:26" ht="21.75" customHeight="1" outlineLevel="1">
      <c r="A61" s="114" t="s">
        <v>15</v>
      </c>
      <c r="B61" s="114"/>
      <c r="C61" s="114" t="s">
        <v>115</v>
      </c>
      <c r="D61" s="114"/>
      <c r="E61" s="114"/>
      <c r="F61" s="114"/>
      <c r="G61" s="6" t="s">
        <v>292</v>
      </c>
      <c r="H61" s="6">
        <v>44561</v>
      </c>
      <c r="I61" s="59"/>
      <c r="J61" s="59"/>
      <c r="K61" s="3"/>
      <c r="L61" s="3"/>
      <c r="M61" s="3"/>
      <c r="N61" s="3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21.75" customHeight="1" outlineLevel="1">
      <c r="A62" s="114"/>
      <c r="B62" s="114"/>
      <c r="C62" s="114"/>
      <c r="D62" s="114"/>
      <c r="E62" s="114"/>
      <c r="F62" s="114"/>
      <c r="G62" s="6" t="s">
        <v>293</v>
      </c>
      <c r="H62" s="6">
        <v>44926</v>
      </c>
      <c r="I62" s="59"/>
      <c r="J62" s="59"/>
      <c r="K62" s="3"/>
      <c r="L62" s="3"/>
      <c r="M62" s="3"/>
      <c r="N62" s="3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9.5" customHeight="1" outlineLevel="1">
      <c r="A63" s="128"/>
      <c r="B63" s="128"/>
      <c r="C63" s="128"/>
      <c r="D63" s="128"/>
      <c r="E63" s="128"/>
      <c r="F63" s="128"/>
      <c r="G63" s="6" t="s">
        <v>294</v>
      </c>
      <c r="H63" s="6">
        <v>45291</v>
      </c>
      <c r="I63" s="59"/>
      <c r="J63" s="59"/>
      <c r="K63" s="3"/>
      <c r="L63" s="3"/>
      <c r="M63" s="3"/>
      <c r="N63" s="3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69.75" customHeight="1" outlineLevel="1">
      <c r="A64" s="99" t="s">
        <v>364</v>
      </c>
      <c r="B64" s="102" t="s">
        <v>363</v>
      </c>
      <c r="C64" s="99"/>
      <c r="D64" s="30" t="s">
        <v>128</v>
      </c>
      <c r="E64" s="30" t="s">
        <v>23</v>
      </c>
      <c r="F64" s="98" t="s">
        <v>365</v>
      </c>
      <c r="G64" s="6">
        <v>44197</v>
      </c>
      <c r="H64" s="6">
        <v>45291</v>
      </c>
      <c r="I64" s="59"/>
      <c r="J64" s="59"/>
      <c r="K64" s="3"/>
      <c r="L64" s="3"/>
      <c r="M64" s="3"/>
      <c r="N64" s="3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07.25" customHeight="1" outlineLevel="1">
      <c r="A65" s="99" t="s">
        <v>366</v>
      </c>
      <c r="B65" s="102" t="s">
        <v>367</v>
      </c>
      <c r="C65" s="99"/>
      <c r="D65" s="30" t="s">
        <v>128</v>
      </c>
      <c r="E65" s="30" t="s">
        <v>23</v>
      </c>
      <c r="F65" s="98" t="s">
        <v>368</v>
      </c>
      <c r="G65" s="6">
        <v>44197</v>
      </c>
      <c r="H65" s="6">
        <v>45291</v>
      </c>
      <c r="I65" s="59"/>
      <c r="J65" s="59"/>
      <c r="K65" s="3"/>
      <c r="L65" s="3"/>
      <c r="M65" s="3"/>
      <c r="N65" s="3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9.5" customHeight="1" outlineLevel="1">
      <c r="A66" s="114" t="s">
        <v>334</v>
      </c>
      <c r="B66" s="114"/>
      <c r="C66" s="130" t="s">
        <v>369</v>
      </c>
      <c r="D66" s="204"/>
      <c r="E66" s="204"/>
      <c r="F66" s="205"/>
      <c r="G66" s="6" t="s">
        <v>292</v>
      </c>
      <c r="H66" s="6">
        <v>44561</v>
      </c>
      <c r="I66" s="59"/>
      <c r="J66" s="59"/>
      <c r="K66" s="3"/>
      <c r="L66" s="3"/>
      <c r="M66" s="3"/>
      <c r="N66" s="3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9.5" customHeight="1" outlineLevel="1">
      <c r="A67" s="114"/>
      <c r="B67" s="114"/>
      <c r="C67" s="206"/>
      <c r="D67" s="207"/>
      <c r="E67" s="207"/>
      <c r="F67" s="208"/>
      <c r="G67" s="6" t="s">
        <v>293</v>
      </c>
      <c r="H67" s="6">
        <v>44926</v>
      </c>
      <c r="I67" s="59"/>
      <c r="J67" s="59"/>
      <c r="K67" s="3"/>
      <c r="L67" s="3"/>
      <c r="M67" s="3"/>
      <c r="N67" s="3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7" s="9" customFormat="1" ht="21.75" customHeight="1" outlineLevel="1">
      <c r="A68" s="128"/>
      <c r="B68" s="128"/>
      <c r="C68" s="209"/>
      <c r="D68" s="210"/>
      <c r="E68" s="210"/>
      <c r="F68" s="211"/>
      <c r="G68" s="6" t="s">
        <v>294</v>
      </c>
      <c r="H68" s="6">
        <v>45291</v>
      </c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41"/>
    </row>
    <row r="69" spans="1:27" s="9" customFormat="1" ht="21" customHeight="1" outlineLevel="1">
      <c r="A69" s="114" t="s">
        <v>16</v>
      </c>
      <c r="B69" s="114"/>
      <c r="C69" s="212" t="s">
        <v>370</v>
      </c>
      <c r="D69" s="213"/>
      <c r="E69" s="213"/>
      <c r="F69" s="214"/>
      <c r="G69" s="6" t="s">
        <v>292</v>
      </c>
      <c r="H69" s="6">
        <v>44561</v>
      </c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41"/>
    </row>
    <row r="70" spans="1:27" s="9" customFormat="1" ht="16.5" customHeight="1" outlineLevel="1">
      <c r="A70" s="114"/>
      <c r="B70" s="114"/>
      <c r="C70" s="215"/>
      <c r="D70" s="216"/>
      <c r="E70" s="216"/>
      <c r="F70" s="217"/>
      <c r="G70" s="6" t="s">
        <v>293</v>
      </c>
      <c r="H70" s="6">
        <v>44926</v>
      </c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41"/>
    </row>
    <row r="71" spans="1:27" s="9" customFormat="1" ht="16.5" customHeight="1" outlineLevel="1">
      <c r="A71" s="128"/>
      <c r="B71" s="128"/>
      <c r="C71" s="218"/>
      <c r="D71" s="219"/>
      <c r="E71" s="219"/>
      <c r="F71" s="220"/>
      <c r="G71" s="6" t="s">
        <v>294</v>
      </c>
      <c r="H71" s="6">
        <v>45291</v>
      </c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41"/>
    </row>
    <row r="72" spans="1:26" s="9" customFormat="1" ht="15" customHeight="1" outlineLevel="1">
      <c r="A72" s="114" t="s">
        <v>335</v>
      </c>
      <c r="B72" s="114"/>
      <c r="C72" s="114" t="s">
        <v>371</v>
      </c>
      <c r="D72" s="114"/>
      <c r="E72" s="114"/>
      <c r="F72" s="114"/>
      <c r="G72" s="6" t="s">
        <v>292</v>
      </c>
      <c r="H72" s="6">
        <v>44561</v>
      </c>
      <c r="I72" s="59"/>
      <c r="J72" s="59"/>
      <c r="K72" s="3"/>
      <c r="L72" s="3"/>
      <c r="M72" s="3"/>
      <c r="N72" s="3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s="9" customFormat="1" ht="14.25" customHeight="1" outlineLevel="1">
      <c r="A73" s="114"/>
      <c r="B73" s="114"/>
      <c r="C73" s="114"/>
      <c r="D73" s="114"/>
      <c r="E73" s="114"/>
      <c r="F73" s="114"/>
      <c r="G73" s="6" t="s">
        <v>293</v>
      </c>
      <c r="H73" s="6">
        <v>44926</v>
      </c>
      <c r="I73" s="59"/>
      <c r="J73" s="59"/>
      <c r="K73" s="3"/>
      <c r="L73" s="3"/>
      <c r="M73" s="3"/>
      <c r="N73" s="3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s="9" customFormat="1" ht="27" customHeight="1">
      <c r="A74" s="128"/>
      <c r="B74" s="128"/>
      <c r="C74" s="128"/>
      <c r="D74" s="128"/>
      <c r="E74" s="128"/>
      <c r="F74" s="128"/>
      <c r="G74" s="6" t="s">
        <v>294</v>
      </c>
      <c r="H74" s="6">
        <v>45291</v>
      </c>
      <c r="I74" s="59"/>
      <c r="J74" s="59"/>
      <c r="K74" s="3"/>
      <c r="L74" s="3"/>
      <c r="M74" s="3"/>
      <c r="N74" s="3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87" customHeight="1" outlineLevel="1">
      <c r="A75" s="74" t="s">
        <v>87</v>
      </c>
      <c r="B75" s="114" t="s">
        <v>150</v>
      </c>
      <c r="C75" s="114"/>
      <c r="D75" s="114"/>
      <c r="E75" s="114"/>
      <c r="F75" s="56" t="s">
        <v>138</v>
      </c>
      <c r="G75" s="58">
        <v>44197</v>
      </c>
      <c r="H75" s="58">
        <v>45291</v>
      </c>
      <c r="I75" s="10"/>
      <c r="J75" s="10"/>
      <c r="K75" s="60">
        <f>L75+M75+N75</f>
        <v>898700</v>
      </c>
      <c r="L75" s="60">
        <f>L76+L77</f>
        <v>898700</v>
      </c>
      <c r="M75" s="60">
        <f>M76+M77</f>
        <v>0</v>
      </c>
      <c r="N75" s="60">
        <f>N76+N77</f>
        <v>0</v>
      </c>
      <c r="O75" s="54" t="s">
        <v>10</v>
      </c>
      <c r="P75" s="54" t="s">
        <v>10</v>
      </c>
      <c r="Q75" s="54" t="s">
        <v>10</v>
      </c>
      <c r="R75" s="54" t="s">
        <v>10</v>
      </c>
      <c r="S75" s="54" t="s">
        <v>10</v>
      </c>
      <c r="T75" s="54" t="s">
        <v>10</v>
      </c>
      <c r="U75" s="54" t="s">
        <v>10</v>
      </c>
      <c r="V75" s="54" t="s">
        <v>10</v>
      </c>
      <c r="W75" s="54" t="s">
        <v>10</v>
      </c>
      <c r="X75" s="54" t="s">
        <v>10</v>
      </c>
      <c r="Y75" s="54" t="s">
        <v>10</v>
      </c>
      <c r="Z75" s="54" t="s">
        <v>10</v>
      </c>
    </row>
    <row r="76" spans="1:26" ht="101.25" customHeight="1" outlineLevel="1">
      <c r="A76" s="68" t="s">
        <v>177</v>
      </c>
      <c r="B76" s="30" t="s">
        <v>249</v>
      </c>
      <c r="C76" s="68"/>
      <c r="D76" s="30" t="s">
        <v>128</v>
      </c>
      <c r="E76" s="30" t="s">
        <v>23</v>
      </c>
      <c r="F76" s="30" t="s">
        <v>36</v>
      </c>
      <c r="G76" s="58">
        <v>44197</v>
      </c>
      <c r="H76" s="58">
        <v>45291</v>
      </c>
      <c r="I76" s="52" t="s">
        <v>281</v>
      </c>
      <c r="J76" s="52">
        <v>5</v>
      </c>
      <c r="K76" s="60">
        <f>L76+M76+N76</f>
        <v>490000</v>
      </c>
      <c r="L76" s="1">
        <v>490000</v>
      </c>
      <c r="M76" s="1">
        <v>0</v>
      </c>
      <c r="N76" s="1">
        <v>0</v>
      </c>
      <c r="O76" s="50" t="s">
        <v>10</v>
      </c>
      <c r="P76" s="50" t="s">
        <v>10</v>
      </c>
      <c r="Q76" s="50" t="s">
        <v>10</v>
      </c>
      <c r="R76" s="50" t="s">
        <v>10</v>
      </c>
      <c r="S76" s="50" t="s">
        <v>10</v>
      </c>
      <c r="T76" s="50" t="s">
        <v>10</v>
      </c>
      <c r="U76" s="50" t="s">
        <v>10</v>
      </c>
      <c r="V76" s="50" t="s">
        <v>10</v>
      </c>
      <c r="W76" s="50" t="s">
        <v>10</v>
      </c>
      <c r="X76" s="50" t="s">
        <v>10</v>
      </c>
      <c r="Y76" s="50" t="s">
        <v>10</v>
      </c>
      <c r="Z76" s="50" t="s">
        <v>10</v>
      </c>
    </row>
    <row r="77" spans="1:26" s="9" customFormat="1" ht="63.75" customHeight="1" outlineLevel="1">
      <c r="A77" s="68" t="s">
        <v>248</v>
      </c>
      <c r="B77" s="30" t="s">
        <v>250</v>
      </c>
      <c r="C77" s="68"/>
      <c r="D77" s="30" t="s">
        <v>128</v>
      </c>
      <c r="E77" s="30" t="s">
        <v>23</v>
      </c>
      <c r="F77" s="30" t="s">
        <v>36</v>
      </c>
      <c r="G77" s="58">
        <v>44197</v>
      </c>
      <c r="H77" s="58">
        <v>45291</v>
      </c>
      <c r="I77" s="52" t="s">
        <v>282</v>
      </c>
      <c r="J77" s="52">
        <v>5</v>
      </c>
      <c r="K77" s="60">
        <f>L77+M77+N77</f>
        <v>408700</v>
      </c>
      <c r="L77" s="1">
        <f>330000+23700+55000</f>
        <v>408700</v>
      </c>
      <c r="M77" s="1">
        <v>0</v>
      </c>
      <c r="N77" s="1">
        <v>0</v>
      </c>
      <c r="O77" s="50" t="s">
        <v>10</v>
      </c>
      <c r="P77" s="50" t="s">
        <v>10</v>
      </c>
      <c r="Q77" s="50" t="s">
        <v>10</v>
      </c>
      <c r="R77" s="50" t="s">
        <v>10</v>
      </c>
      <c r="S77" s="50" t="s">
        <v>10</v>
      </c>
      <c r="T77" s="50" t="s">
        <v>10</v>
      </c>
      <c r="U77" s="50" t="s">
        <v>10</v>
      </c>
      <c r="V77" s="50" t="s">
        <v>10</v>
      </c>
      <c r="W77" s="50" t="s">
        <v>10</v>
      </c>
      <c r="X77" s="50" t="s">
        <v>10</v>
      </c>
      <c r="Y77" s="50" t="s">
        <v>10</v>
      </c>
      <c r="Z77" s="50" t="s">
        <v>10</v>
      </c>
    </row>
    <row r="78" spans="1:26" s="9" customFormat="1" ht="14.25" customHeight="1" outlineLevel="1">
      <c r="A78" s="114" t="s">
        <v>336</v>
      </c>
      <c r="B78" s="114"/>
      <c r="C78" s="114" t="s">
        <v>114</v>
      </c>
      <c r="D78" s="114"/>
      <c r="E78" s="114"/>
      <c r="F78" s="114"/>
      <c r="G78" s="6" t="s">
        <v>292</v>
      </c>
      <c r="H78" s="6">
        <v>44561</v>
      </c>
      <c r="I78" s="59"/>
      <c r="J78" s="59"/>
      <c r="K78" s="3"/>
      <c r="L78" s="3"/>
      <c r="M78" s="3"/>
      <c r="N78" s="3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s="9" customFormat="1" ht="14.25" customHeight="1" outlineLevel="1">
      <c r="A79" s="114"/>
      <c r="B79" s="114"/>
      <c r="C79" s="114"/>
      <c r="D79" s="114"/>
      <c r="E79" s="114"/>
      <c r="F79" s="114"/>
      <c r="G79" s="6" t="s">
        <v>293</v>
      </c>
      <c r="H79" s="6">
        <v>44926</v>
      </c>
      <c r="I79" s="59"/>
      <c r="J79" s="59"/>
      <c r="K79" s="3"/>
      <c r="L79" s="3"/>
      <c r="M79" s="3"/>
      <c r="N79" s="3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s="9" customFormat="1" ht="21" customHeight="1">
      <c r="A80" s="114"/>
      <c r="B80" s="114"/>
      <c r="C80" s="114"/>
      <c r="D80" s="114"/>
      <c r="E80" s="114"/>
      <c r="F80" s="114"/>
      <c r="G80" s="6" t="s">
        <v>294</v>
      </c>
      <c r="H80" s="6">
        <v>45291</v>
      </c>
      <c r="I80" s="59"/>
      <c r="J80" s="59"/>
      <c r="K80" s="3"/>
      <c r="L80" s="3"/>
      <c r="M80" s="3"/>
      <c r="N80" s="3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81.75" customHeight="1" outlineLevel="1">
      <c r="A81" s="56" t="s">
        <v>178</v>
      </c>
      <c r="B81" s="114" t="s">
        <v>124</v>
      </c>
      <c r="C81" s="128"/>
      <c r="D81" s="128"/>
      <c r="E81" s="128"/>
      <c r="F81" s="56" t="s">
        <v>43</v>
      </c>
      <c r="G81" s="58">
        <v>44197</v>
      </c>
      <c r="H81" s="58">
        <v>45291</v>
      </c>
      <c r="I81" s="10"/>
      <c r="J81" s="10"/>
      <c r="K81" s="60">
        <f>L81+M81+N81</f>
        <v>124500</v>
      </c>
      <c r="L81" s="60">
        <f>L82+L83</f>
        <v>124500</v>
      </c>
      <c r="M81" s="60">
        <f>M82+M83</f>
        <v>0</v>
      </c>
      <c r="N81" s="60">
        <f>N82+N83</f>
        <v>0</v>
      </c>
      <c r="O81" s="54"/>
      <c r="P81" s="54" t="s">
        <v>10</v>
      </c>
      <c r="Q81" s="54"/>
      <c r="R81" s="54" t="s">
        <v>10</v>
      </c>
      <c r="S81" s="54"/>
      <c r="T81" s="54" t="s">
        <v>10</v>
      </c>
      <c r="U81" s="54"/>
      <c r="V81" s="54" t="s">
        <v>10</v>
      </c>
      <c r="W81" s="54"/>
      <c r="X81" s="54" t="s">
        <v>10</v>
      </c>
      <c r="Y81" s="54"/>
      <c r="Z81" s="54" t="s">
        <v>10</v>
      </c>
    </row>
    <row r="82" spans="1:26" ht="56.25" customHeight="1" outlineLevel="1">
      <c r="A82" s="30" t="s">
        <v>179</v>
      </c>
      <c r="B82" s="30" t="s">
        <v>226</v>
      </c>
      <c r="C82" s="30"/>
      <c r="D82" s="30" t="s">
        <v>127</v>
      </c>
      <c r="E82" s="30" t="s">
        <v>23</v>
      </c>
      <c r="F82" s="30" t="s">
        <v>227</v>
      </c>
      <c r="G82" s="58">
        <v>44197</v>
      </c>
      <c r="H82" s="58">
        <v>45291</v>
      </c>
      <c r="I82" s="52" t="s">
        <v>241</v>
      </c>
      <c r="J82" s="52">
        <v>1</v>
      </c>
      <c r="K82" s="60">
        <f>L82+M82+N82</f>
        <v>75000</v>
      </c>
      <c r="L82" s="1">
        <v>75000</v>
      </c>
      <c r="M82" s="1">
        <v>0</v>
      </c>
      <c r="N82" s="1">
        <v>0</v>
      </c>
      <c r="O82" s="50"/>
      <c r="P82" s="50" t="s">
        <v>10</v>
      </c>
      <c r="Q82" s="50"/>
      <c r="R82" s="50"/>
      <c r="S82" s="50"/>
      <c r="T82" s="50" t="s">
        <v>10</v>
      </c>
      <c r="U82" s="50"/>
      <c r="V82" s="50"/>
      <c r="W82" s="50"/>
      <c r="X82" s="50" t="s">
        <v>10</v>
      </c>
      <c r="Y82" s="50"/>
      <c r="Z82" s="50"/>
    </row>
    <row r="83" spans="1:26" ht="74.25" customHeight="1" outlineLevel="1">
      <c r="A83" s="30" t="s">
        <v>180</v>
      </c>
      <c r="B83" s="30" t="s">
        <v>139</v>
      </c>
      <c r="C83" s="30"/>
      <c r="D83" s="30" t="s">
        <v>128</v>
      </c>
      <c r="E83" s="30" t="s">
        <v>23</v>
      </c>
      <c r="F83" s="30" t="s">
        <v>44</v>
      </c>
      <c r="G83" s="58">
        <v>44197</v>
      </c>
      <c r="H83" s="58">
        <v>45291</v>
      </c>
      <c r="I83" s="52" t="s">
        <v>241</v>
      </c>
      <c r="J83" s="52">
        <v>1</v>
      </c>
      <c r="K83" s="60">
        <v>0</v>
      </c>
      <c r="L83" s="1">
        <v>49500</v>
      </c>
      <c r="M83" s="1">
        <v>0</v>
      </c>
      <c r="N83" s="1">
        <v>0</v>
      </c>
      <c r="O83" s="50"/>
      <c r="P83" s="50" t="s">
        <v>10</v>
      </c>
      <c r="Q83" s="50"/>
      <c r="R83" s="50" t="s">
        <v>10</v>
      </c>
      <c r="S83" s="50"/>
      <c r="T83" s="50" t="s">
        <v>10</v>
      </c>
      <c r="U83" s="50"/>
      <c r="V83" s="50" t="s">
        <v>10</v>
      </c>
      <c r="W83" s="50"/>
      <c r="X83" s="50" t="s">
        <v>10</v>
      </c>
      <c r="Y83" s="50"/>
      <c r="Z83" s="50" t="s">
        <v>10</v>
      </c>
    </row>
    <row r="84" spans="1:26" ht="24" customHeight="1" outlineLevel="1">
      <c r="A84" s="114" t="s">
        <v>42</v>
      </c>
      <c r="B84" s="114"/>
      <c r="C84" s="130" t="s">
        <v>140</v>
      </c>
      <c r="D84" s="196"/>
      <c r="E84" s="196"/>
      <c r="F84" s="197"/>
      <c r="G84" s="6">
        <v>44197</v>
      </c>
      <c r="H84" s="6">
        <v>44561</v>
      </c>
      <c r="I84" s="52"/>
      <c r="J84" s="52"/>
      <c r="K84" s="60"/>
      <c r="L84" s="1"/>
      <c r="M84" s="1"/>
      <c r="N84" s="1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24.75" customHeight="1" outlineLevel="1">
      <c r="A85" s="114"/>
      <c r="B85" s="114"/>
      <c r="C85" s="198"/>
      <c r="D85" s="199"/>
      <c r="E85" s="199"/>
      <c r="F85" s="200"/>
      <c r="G85" s="6">
        <v>44562</v>
      </c>
      <c r="H85" s="6">
        <v>44926</v>
      </c>
      <c r="I85" s="52"/>
      <c r="J85" s="52"/>
      <c r="K85" s="60"/>
      <c r="L85" s="1"/>
      <c r="M85" s="1"/>
      <c r="N85" s="1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s="9" customFormat="1" ht="25.5" customHeight="1">
      <c r="A86" s="114"/>
      <c r="B86" s="114"/>
      <c r="C86" s="201"/>
      <c r="D86" s="202"/>
      <c r="E86" s="202"/>
      <c r="F86" s="203"/>
      <c r="G86" s="6">
        <v>44927</v>
      </c>
      <c r="H86" s="6">
        <v>45291</v>
      </c>
      <c r="I86" s="52"/>
      <c r="J86" s="52"/>
      <c r="K86" s="60"/>
      <c r="L86" s="1"/>
      <c r="M86" s="1"/>
      <c r="N86" s="1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57" customHeight="1" outlineLevel="1">
      <c r="A87" s="75" t="s">
        <v>181</v>
      </c>
      <c r="B87" s="114" t="s">
        <v>259</v>
      </c>
      <c r="C87" s="128"/>
      <c r="D87" s="128"/>
      <c r="E87" s="128"/>
      <c r="F87" s="56" t="s">
        <v>37</v>
      </c>
      <c r="G87" s="58">
        <v>44197</v>
      </c>
      <c r="H87" s="58">
        <v>45291</v>
      </c>
      <c r="I87" s="10"/>
      <c r="J87" s="10"/>
      <c r="K87" s="60">
        <f>L87+M87+N87</f>
        <v>24465732.86</v>
      </c>
      <c r="L87" s="60">
        <f>L89+L88+L90</f>
        <v>20113510.619999997</v>
      </c>
      <c r="M87" s="60">
        <f>M89+M88+M90</f>
        <v>2176111.12</v>
      </c>
      <c r="N87" s="60">
        <f>N89+N88+N90</f>
        <v>2176111.12</v>
      </c>
      <c r="O87" s="54"/>
      <c r="P87" s="54" t="s">
        <v>10</v>
      </c>
      <c r="Q87" s="54" t="s">
        <v>10</v>
      </c>
      <c r="R87" s="54"/>
      <c r="S87" s="54"/>
      <c r="T87" s="54" t="s">
        <v>10</v>
      </c>
      <c r="U87" s="54" t="s">
        <v>10</v>
      </c>
      <c r="V87" s="54"/>
      <c r="W87" s="54"/>
      <c r="X87" s="54" t="s">
        <v>10</v>
      </c>
      <c r="Y87" s="54" t="s">
        <v>10</v>
      </c>
      <c r="Z87" s="54"/>
    </row>
    <row r="88" spans="1:26" ht="57.75" customHeight="1" outlineLevel="1">
      <c r="A88" s="30" t="s">
        <v>298</v>
      </c>
      <c r="B88" s="30" t="s">
        <v>38</v>
      </c>
      <c r="C88" s="30"/>
      <c r="D88" s="30" t="s">
        <v>127</v>
      </c>
      <c r="E88" s="30" t="s">
        <v>126</v>
      </c>
      <c r="F88" s="30" t="s">
        <v>39</v>
      </c>
      <c r="G88" s="58">
        <v>44197</v>
      </c>
      <c r="H88" s="58">
        <v>45291</v>
      </c>
      <c r="I88" s="52" t="s">
        <v>284</v>
      </c>
      <c r="J88" s="52" t="s">
        <v>83</v>
      </c>
      <c r="K88" s="60">
        <f>L88+M88+N88</f>
        <v>23097955.07</v>
      </c>
      <c r="L88" s="1">
        <v>18745732.83</v>
      </c>
      <c r="M88" s="1">
        <v>2176111.12</v>
      </c>
      <c r="N88" s="1">
        <v>2176111.12</v>
      </c>
      <c r="O88" s="50"/>
      <c r="P88" s="50" t="s">
        <v>10</v>
      </c>
      <c r="Q88" s="50"/>
      <c r="R88" s="50"/>
      <c r="S88" s="50"/>
      <c r="T88" s="50" t="s">
        <v>10</v>
      </c>
      <c r="U88" s="50"/>
      <c r="V88" s="50"/>
      <c r="W88" s="50"/>
      <c r="X88" s="50" t="s">
        <v>10</v>
      </c>
      <c r="Y88" s="50"/>
      <c r="Z88" s="50"/>
    </row>
    <row r="89" spans="1:26" ht="71.25" customHeight="1" outlineLevel="1">
      <c r="A89" s="30" t="s">
        <v>182</v>
      </c>
      <c r="B89" s="30" t="s">
        <v>247</v>
      </c>
      <c r="C89" s="68"/>
      <c r="D89" s="30" t="s">
        <v>127</v>
      </c>
      <c r="E89" s="30" t="s">
        <v>126</v>
      </c>
      <c r="F89" s="30" t="s">
        <v>147</v>
      </c>
      <c r="G89" s="6">
        <v>44197</v>
      </c>
      <c r="H89" s="6">
        <v>45291</v>
      </c>
      <c r="I89" s="52" t="s">
        <v>283</v>
      </c>
      <c r="J89" s="52" t="s">
        <v>83</v>
      </c>
      <c r="K89" s="60">
        <f>L89+M89+N89</f>
        <v>1367777.79</v>
      </c>
      <c r="L89" s="1">
        <v>1367777.79</v>
      </c>
      <c r="M89" s="1">
        <v>0</v>
      </c>
      <c r="N89" s="1">
        <v>0</v>
      </c>
      <c r="O89" s="50"/>
      <c r="P89" s="50"/>
      <c r="Q89" s="50" t="s">
        <v>10</v>
      </c>
      <c r="R89" s="50"/>
      <c r="S89" s="50"/>
      <c r="T89" s="50"/>
      <c r="U89" s="50"/>
      <c r="V89" s="50"/>
      <c r="W89" s="50"/>
      <c r="X89" s="50"/>
      <c r="Y89" s="50"/>
      <c r="Z89" s="50"/>
    </row>
    <row r="90" spans="1:26" s="9" customFormat="1" ht="69.75" customHeight="1" outlineLevel="1">
      <c r="A90" s="30" t="s">
        <v>183</v>
      </c>
      <c r="B90" s="30" t="s">
        <v>297</v>
      </c>
      <c r="C90" s="68"/>
      <c r="D90" s="30" t="s">
        <v>127</v>
      </c>
      <c r="E90" s="30" t="s">
        <v>126</v>
      </c>
      <c r="F90" s="30" t="s">
        <v>147</v>
      </c>
      <c r="G90" s="6">
        <v>44197</v>
      </c>
      <c r="H90" s="6">
        <v>45291</v>
      </c>
      <c r="I90" s="100" t="s">
        <v>283</v>
      </c>
      <c r="J90" s="100" t="s">
        <v>83</v>
      </c>
      <c r="K90" s="60">
        <f>L90+M90+N90</f>
        <v>0</v>
      </c>
      <c r="L90" s="1">
        <v>0</v>
      </c>
      <c r="M90" s="1">
        <v>0</v>
      </c>
      <c r="N90" s="1">
        <v>0</v>
      </c>
      <c r="O90" s="50"/>
      <c r="P90" s="50"/>
      <c r="Q90" s="50" t="s">
        <v>10</v>
      </c>
      <c r="R90" s="50"/>
      <c r="S90" s="50"/>
      <c r="T90" s="50"/>
      <c r="U90" s="50"/>
      <c r="V90" s="50"/>
      <c r="W90" s="50"/>
      <c r="X90" s="50"/>
      <c r="Y90" s="50"/>
      <c r="Z90" s="50"/>
    </row>
    <row r="91" spans="1:26" s="9" customFormat="1" ht="14.25" customHeight="1" outlineLevel="1">
      <c r="A91" s="114" t="s">
        <v>45</v>
      </c>
      <c r="B91" s="114"/>
      <c r="C91" s="114" t="s">
        <v>99</v>
      </c>
      <c r="D91" s="128"/>
      <c r="E91" s="128"/>
      <c r="F91" s="128"/>
      <c r="G91" s="6">
        <v>44197</v>
      </c>
      <c r="H91" s="6">
        <v>44440</v>
      </c>
      <c r="I91" s="59"/>
      <c r="J91" s="59"/>
      <c r="K91" s="3"/>
      <c r="L91" s="3"/>
      <c r="M91" s="3"/>
      <c r="N91" s="3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s="9" customFormat="1" ht="14.25" customHeight="1" outlineLevel="1">
      <c r="A92" s="114"/>
      <c r="B92" s="114"/>
      <c r="C92" s="128"/>
      <c r="D92" s="128"/>
      <c r="E92" s="128"/>
      <c r="F92" s="128"/>
      <c r="G92" s="6">
        <v>44562</v>
      </c>
      <c r="H92" s="6">
        <v>44805</v>
      </c>
      <c r="I92" s="59"/>
      <c r="J92" s="59"/>
      <c r="K92" s="3"/>
      <c r="L92" s="3"/>
      <c r="M92" s="3"/>
      <c r="N92" s="3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s="9" customFormat="1" ht="21.75" customHeight="1">
      <c r="A93" s="114"/>
      <c r="B93" s="114"/>
      <c r="C93" s="128"/>
      <c r="D93" s="128"/>
      <c r="E93" s="128"/>
      <c r="F93" s="128"/>
      <c r="G93" s="6">
        <v>44927</v>
      </c>
      <c r="H93" s="6">
        <v>45170</v>
      </c>
      <c r="I93" s="59"/>
      <c r="J93" s="59"/>
      <c r="K93" s="3"/>
      <c r="L93" s="3"/>
      <c r="M93" s="3"/>
      <c r="N93" s="3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74.25" customHeight="1" outlineLevel="1">
      <c r="A94" s="70" t="s">
        <v>184</v>
      </c>
      <c r="B94" s="114" t="s">
        <v>125</v>
      </c>
      <c r="C94" s="128"/>
      <c r="D94" s="128"/>
      <c r="E94" s="128"/>
      <c r="F94" s="56" t="s">
        <v>47</v>
      </c>
      <c r="G94" s="58">
        <v>44197</v>
      </c>
      <c r="H94" s="58">
        <v>45291</v>
      </c>
      <c r="I94" s="59" t="s">
        <v>85</v>
      </c>
      <c r="J94" s="59">
        <v>1</v>
      </c>
      <c r="K94" s="60">
        <v>0</v>
      </c>
      <c r="L94" s="60">
        <v>0</v>
      </c>
      <c r="M94" s="60">
        <v>0</v>
      </c>
      <c r="N94" s="60">
        <v>0</v>
      </c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78" customHeight="1" outlineLevel="1">
      <c r="A95" s="68" t="s">
        <v>185</v>
      </c>
      <c r="B95" s="30" t="s">
        <v>146</v>
      </c>
      <c r="C95" s="30"/>
      <c r="D95" s="30" t="s">
        <v>84</v>
      </c>
      <c r="E95" s="30" t="s">
        <v>84</v>
      </c>
      <c r="F95" s="30" t="s">
        <v>57</v>
      </c>
      <c r="G95" s="58">
        <v>44197</v>
      </c>
      <c r="H95" s="58">
        <v>45291</v>
      </c>
      <c r="I95" s="52"/>
      <c r="J95" s="52"/>
      <c r="K95" s="60">
        <v>0</v>
      </c>
      <c r="L95" s="1">
        <v>0</v>
      </c>
      <c r="M95" s="1">
        <v>0</v>
      </c>
      <c r="N95" s="1">
        <v>0</v>
      </c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8" customHeight="1" outlineLevel="1">
      <c r="A96" s="130" t="s">
        <v>372</v>
      </c>
      <c r="B96" s="197"/>
      <c r="C96" s="130" t="s">
        <v>56</v>
      </c>
      <c r="D96" s="196"/>
      <c r="E96" s="196"/>
      <c r="F96" s="197"/>
      <c r="G96" s="6">
        <v>44197</v>
      </c>
      <c r="H96" s="6">
        <v>44440</v>
      </c>
      <c r="I96" s="52"/>
      <c r="J96" s="52"/>
      <c r="K96" s="60"/>
      <c r="L96" s="1"/>
      <c r="M96" s="1"/>
      <c r="N96" s="1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7.25" customHeight="1" outlineLevel="1">
      <c r="A97" s="198"/>
      <c r="B97" s="200"/>
      <c r="C97" s="198"/>
      <c r="D97" s="199"/>
      <c r="E97" s="199"/>
      <c r="F97" s="200"/>
      <c r="G97" s="6">
        <v>44562</v>
      </c>
      <c r="H97" s="6">
        <v>44805</v>
      </c>
      <c r="I97" s="52"/>
      <c r="J97" s="52"/>
      <c r="K97" s="60"/>
      <c r="L97" s="1"/>
      <c r="M97" s="1"/>
      <c r="N97" s="1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s="9" customFormat="1" ht="26.25" customHeight="1">
      <c r="A98" s="201"/>
      <c r="B98" s="203"/>
      <c r="C98" s="201"/>
      <c r="D98" s="202"/>
      <c r="E98" s="202"/>
      <c r="F98" s="203"/>
      <c r="G98" s="6">
        <v>44927</v>
      </c>
      <c r="H98" s="6">
        <v>45170</v>
      </c>
      <c r="I98" s="52"/>
      <c r="J98" s="52"/>
      <c r="K98" s="60"/>
      <c r="L98" s="1"/>
      <c r="M98" s="1"/>
      <c r="N98" s="1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4.25" customHeight="1" outlineLevel="1">
      <c r="A99" s="70" t="s">
        <v>186</v>
      </c>
      <c r="B99" s="114" t="s">
        <v>46</v>
      </c>
      <c r="C99" s="128"/>
      <c r="D99" s="128"/>
      <c r="E99" s="128"/>
      <c r="F99" s="56" t="s">
        <v>48</v>
      </c>
      <c r="G99" s="58">
        <v>44197</v>
      </c>
      <c r="H99" s="58">
        <v>45291</v>
      </c>
      <c r="I99" s="66"/>
      <c r="J99" s="10"/>
      <c r="K99" s="60">
        <f>L99+M99+N99</f>
        <v>8093200</v>
      </c>
      <c r="L99" s="60">
        <f>L100</f>
        <v>2140000</v>
      </c>
      <c r="M99" s="60">
        <f>M100</f>
        <v>2976600</v>
      </c>
      <c r="N99" s="60">
        <f>N100</f>
        <v>2976600</v>
      </c>
      <c r="O99" s="54" t="s">
        <v>10</v>
      </c>
      <c r="P99" s="54" t="s">
        <v>10</v>
      </c>
      <c r="Q99" s="54" t="s">
        <v>10</v>
      </c>
      <c r="R99" s="54" t="s">
        <v>10</v>
      </c>
      <c r="S99" s="54" t="s">
        <v>10</v>
      </c>
      <c r="T99" s="54" t="s">
        <v>10</v>
      </c>
      <c r="U99" s="54" t="s">
        <v>10</v>
      </c>
      <c r="V99" s="54" t="s">
        <v>10</v>
      </c>
      <c r="W99" s="54" t="s">
        <v>10</v>
      </c>
      <c r="X99" s="54" t="s">
        <v>10</v>
      </c>
      <c r="Y99" s="54" t="s">
        <v>10</v>
      </c>
      <c r="Z99" s="54" t="s">
        <v>10</v>
      </c>
    </row>
    <row r="100" spans="1:26" s="9" customFormat="1" ht="138.75" customHeight="1" outlineLevel="1">
      <c r="A100" s="68" t="s">
        <v>187</v>
      </c>
      <c r="B100" s="30" t="s">
        <v>49</v>
      </c>
      <c r="C100" s="68"/>
      <c r="D100" s="30" t="s">
        <v>127</v>
      </c>
      <c r="E100" s="30" t="s">
        <v>23</v>
      </c>
      <c r="F100" s="30" t="s">
        <v>141</v>
      </c>
      <c r="G100" s="58">
        <v>44197</v>
      </c>
      <c r="H100" s="58">
        <v>45291</v>
      </c>
      <c r="I100" s="51" t="s">
        <v>159</v>
      </c>
      <c r="J100" s="52">
        <v>1</v>
      </c>
      <c r="K100" s="60">
        <f>L100+M100+N100</f>
        <v>8093200</v>
      </c>
      <c r="L100" s="1">
        <v>2140000</v>
      </c>
      <c r="M100" s="1">
        <v>2976600</v>
      </c>
      <c r="N100" s="1">
        <v>2976600</v>
      </c>
      <c r="O100" s="50" t="s">
        <v>10</v>
      </c>
      <c r="P100" s="50" t="s">
        <v>10</v>
      </c>
      <c r="Q100" s="50" t="s">
        <v>10</v>
      </c>
      <c r="R100" s="50" t="s">
        <v>10</v>
      </c>
      <c r="S100" s="50" t="s">
        <v>10</v>
      </c>
      <c r="T100" s="50" t="s">
        <v>10</v>
      </c>
      <c r="U100" s="50" t="s">
        <v>10</v>
      </c>
      <c r="V100" s="50" t="s">
        <v>10</v>
      </c>
      <c r="W100" s="50" t="s">
        <v>10</v>
      </c>
      <c r="X100" s="50" t="s">
        <v>10</v>
      </c>
      <c r="Y100" s="50" t="s">
        <v>10</v>
      </c>
      <c r="Z100" s="50" t="s">
        <v>10</v>
      </c>
    </row>
    <row r="101" spans="1:26" s="9" customFormat="1" ht="16.5" customHeight="1" outlineLevel="1">
      <c r="A101" s="114" t="s">
        <v>373</v>
      </c>
      <c r="B101" s="114"/>
      <c r="C101" s="114"/>
      <c r="D101" s="114" t="s">
        <v>142</v>
      </c>
      <c r="E101" s="114"/>
      <c r="F101" s="114"/>
      <c r="G101" s="6">
        <v>44197</v>
      </c>
      <c r="H101" s="6">
        <v>44561</v>
      </c>
      <c r="I101" s="59"/>
      <c r="J101" s="59"/>
      <c r="K101" s="3"/>
      <c r="L101" s="3"/>
      <c r="M101" s="3"/>
      <c r="N101" s="3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s="9" customFormat="1" ht="24" customHeight="1" outlineLevel="1">
      <c r="A102" s="114"/>
      <c r="B102" s="114"/>
      <c r="C102" s="114"/>
      <c r="D102" s="114"/>
      <c r="E102" s="114"/>
      <c r="F102" s="114"/>
      <c r="G102" s="6">
        <v>44562</v>
      </c>
      <c r="H102" s="6">
        <v>44926</v>
      </c>
      <c r="I102" s="59"/>
      <c r="J102" s="59"/>
      <c r="K102" s="3"/>
      <c r="L102" s="3"/>
      <c r="M102" s="3"/>
      <c r="N102" s="3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s="9" customFormat="1" ht="23.25" customHeight="1">
      <c r="A103" s="114"/>
      <c r="B103" s="114"/>
      <c r="C103" s="114"/>
      <c r="D103" s="114"/>
      <c r="E103" s="114"/>
      <c r="F103" s="114"/>
      <c r="G103" s="6">
        <v>44927</v>
      </c>
      <c r="H103" s="6">
        <v>45291</v>
      </c>
      <c r="I103" s="59"/>
      <c r="J103" s="59"/>
      <c r="K103" s="3"/>
      <c r="L103" s="3"/>
      <c r="M103" s="3"/>
      <c r="N103" s="3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75" customHeight="1" outlineLevel="1">
      <c r="A104" s="70" t="s">
        <v>188</v>
      </c>
      <c r="B104" s="114" t="s">
        <v>229</v>
      </c>
      <c r="C104" s="128"/>
      <c r="D104" s="128"/>
      <c r="E104" s="128"/>
      <c r="F104" s="56" t="s">
        <v>50</v>
      </c>
      <c r="G104" s="58">
        <v>43831</v>
      </c>
      <c r="H104" s="58">
        <v>44926</v>
      </c>
      <c r="I104" s="10"/>
      <c r="J104" s="10"/>
      <c r="K104" s="60">
        <f>L104+M104+N104</f>
        <v>15991760</v>
      </c>
      <c r="L104" s="60">
        <f>L105</f>
        <v>5184080</v>
      </c>
      <c r="M104" s="60">
        <f>M105</f>
        <v>5403840</v>
      </c>
      <c r="N104" s="60">
        <f>N105</f>
        <v>5403840</v>
      </c>
      <c r="O104" s="54" t="s">
        <v>10</v>
      </c>
      <c r="P104" s="54" t="s">
        <v>10</v>
      </c>
      <c r="Q104" s="54" t="s">
        <v>10</v>
      </c>
      <c r="R104" s="54" t="s">
        <v>10</v>
      </c>
      <c r="S104" s="54" t="s">
        <v>10</v>
      </c>
      <c r="T104" s="54" t="s">
        <v>10</v>
      </c>
      <c r="U104" s="54" t="s">
        <v>10</v>
      </c>
      <c r="V104" s="54" t="s">
        <v>10</v>
      </c>
      <c r="W104" s="54" t="s">
        <v>10</v>
      </c>
      <c r="X104" s="54" t="s">
        <v>10</v>
      </c>
      <c r="Y104" s="54" t="s">
        <v>10</v>
      </c>
      <c r="Z104" s="54" t="s">
        <v>10</v>
      </c>
    </row>
    <row r="105" spans="1:26" s="9" customFormat="1" ht="63.75" customHeight="1" outlineLevel="1">
      <c r="A105" s="68" t="s">
        <v>189</v>
      </c>
      <c r="B105" s="30" t="s">
        <v>51</v>
      </c>
      <c r="C105" s="68"/>
      <c r="D105" s="30" t="s">
        <v>128</v>
      </c>
      <c r="E105" s="30" t="s">
        <v>23</v>
      </c>
      <c r="F105" s="30" t="s">
        <v>143</v>
      </c>
      <c r="G105" s="58">
        <v>43831</v>
      </c>
      <c r="H105" s="58">
        <v>44926</v>
      </c>
      <c r="I105" s="52" t="s">
        <v>160</v>
      </c>
      <c r="J105" s="52">
        <v>1</v>
      </c>
      <c r="K105" s="60">
        <f>L105+M105+N105</f>
        <v>15991760</v>
      </c>
      <c r="L105" s="1">
        <v>5184080</v>
      </c>
      <c r="M105" s="1">
        <v>5403840</v>
      </c>
      <c r="N105" s="1">
        <v>5403840</v>
      </c>
      <c r="O105" s="50" t="s">
        <v>10</v>
      </c>
      <c r="P105" s="50" t="s">
        <v>10</v>
      </c>
      <c r="Q105" s="50" t="s">
        <v>10</v>
      </c>
      <c r="R105" s="50" t="s">
        <v>10</v>
      </c>
      <c r="S105" s="50" t="s">
        <v>10</v>
      </c>
      <c r="T105" s="50" t="s">
        <v>10</v>
      </c>
      <c r="U105" s="50" t="s">
        <v>10</v>
      </c>
      <c r="V105" s="50" t="s">
        <v>10</v>
      </c>
      <c r="W105" s="50" t="s">
        <v>10</v>
      </c>
      <c r="X105" s="50" t="s">
        <v>10</v>
      </c>
      <c r="Y105" s="50" t="s">
        <v>10</v>
      </c>
      <c r="Z105" s="50" t="s">
        <v>10</v>
      </c>
    </row>
    <row r="106" spans="1:26" s="9" customFormat="1" ht="14.25" customHeight="1" outlineLevel="1">
      <c r="A106" s="114" t="s">
        <v>374</v>
      </c>
      <c r="B106" s="114"/>
      <c r="C106" s="114" t="s">
        <v>103</v>
      </c>
      <c r="D106" s="114"/>
      <c r="E106" s="114"/>
      <c r="F106" s="114"/>
      <c r="G106" s="58"/>
      <c r="H106" s="58">
        <v>44075</v>
      </c>
      <c r="I106" s="59"/>
      <c r="J106" s="59"/>
      <c r="K106" s="3"/>
      <c r="L106" s="3"/>
      <c r="M106" s="3"/>
      <c r="N106" s="3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s="9" customFormat="1" ht="21.75" customHeight="1" outlineLevel="1">
      <c r="A107" s="114"/>
      <c r="B107" s="114"/>
      <c r="C107" s="114"/>
      <c r="D107" s="114"/>
      <c r="E107" s="114"/>
      <c r="F107" s="114"/>
      <c r="G107" s="58"/>
      <c r="H107" s="58">
        <v>44075</v>
      </c>
      <c r="I107" s="59"/>
      <c r="J107" s="59"/>
      <c r="K107" s="3"/>
      <c r="L107" s="3"/>
      <c r="M107" s="3"/>
      <c r="N107" s="3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s="9" customFormat="1" ht="24.75" customHeight="1">
      <c r="A108" s="114"/>
      <c r="B108" s="114"/>
      <c r="C108" s="114"/>
      <c r="D108" s="114"/>
      <c r="E108" s="114"/>
      <c r="F108" s="114"/>
      <c r="G108" s="58"/>
      <c r="H108" s="58">
        <v>44805</v>
      </c>
      <c r="I108" s="59"/>
      <c r="J108" s="59"/>
      <c r="K108" s="3"/>
      <c r="L108" s="3"/>
      <c r="M108" s="3"/>
      <c r="N108" s="3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57" customHeight="1" outlineLevel="1">
      <c r="A109" s="56" t="s">
        <v>190</v>
      </c>
      <c r="B109" s="114" t="s">
        <v>214</v>
      </c>
      <c r="C109" s="128"/>
      <c r="D109" s="128"/>
      <c r="E109" s="128"/>
      <c r="F109" s="56" t="s">
        <v>40</v>
      </c>
      <c r="G109" s="58">
        <v>44197</v>
      </c>
      <c r="H109" s="58">
        <v>45291</v>
      </c>
      <c r="I109" s="10"/>
      <c r="J109" s="10"/>
      <c r="K109" s="60">
        <f>L109+M109+N109</f>
        <v>17561313.14</v>
      </c>
      <c r="L109" s="60">
        <f>L110+L111</f>
        <v>5744949.5</v>
      </c>
      <c r="M109" s="60">
        <f>M110+M111</f>
        <v>5997575.76</v>
      </c>
      <c r="N109" s="60">
        <f>N110+N111</f>
        <v>5818787.88</v>
      </c>
      <c r="O109" s="54" t="s">
        <v>10</v>
      </c>
      <c r="P109" s="54" t="s">
        <v>10</v>
      </c>
      <c r="Q109" s="54" t="s">
        <v>10</v>
      </c>
      <c r="R109" s="54" t="s">
        <v>10</v>
      </c>
      <c r="S109" s="54" t="s">
        <v>10</v>
      </c>
      <c r="T109" s="54" t="s">
        <v>10</v>
      </c>
      <c r="U109" s="54" t="s">
        <v>10</v>
      </c>
      <c r="V109" s="54" t="s">
        <v>10</v>
      </c>
      <c r="W109" s="54" t="s">
        <v>10</v>
      </c>
      <c r="X109" s="54" t="s">
        <v>10</v>
      </c>
      <c r="Y109" s="54" t="s">
        <v>10</v>
      </c>
      <c r="Z109" s="54" t="s">
        <v>10</v>
      </c>
    </row>
    <row r="110" spans="1:26" ht="57" customHeight="1" outlineLevel="1">
      <c r="A110" s="30" t="s">
        <v>191</v>
      </c>
      <c r="B110" s="30" t="s">
        <v>41</v>
      </c>
      <c r="C110" s="30"/>
      <c r="D110" s="30" t="s">
        <v>127</v>
      </c>
      <c r="E110" s="30" t="s">
        <v>126</v>
      </c>
      <c r="F110" s="30" t="s">
        <v>151</v>
      </c>
      <c r="G110" s="58"/>
      <c r="H110" s="58"/>
      <c r="I110" s="52" t="s">
        <v>215</v>
      </c>
      <c r="J110" s="52">
        <v>5</v>
      </c>
      <c r="K110" s="60">
        <f>L110+M110+N110</f>
        <v>0</v>
      </c>
      <c r="L110" s="1">
        <v>0</v>
      </c>
      <c r="M110" s="1">
        <v>0</v>
      </c>
      <c r="N110" s="1">
        <v>0</v>
      </c>
      <c r="O110" s="50" t="s">
        <v>10</v>
      </c>
      <c r="P110" s="50" t="s">
        <v>10</v>
      </c>
      <c r="Q110" s="50" t="s">
        <v>10</v>
      </c>
      <c r="R110" s="50" t="s">
        <v>10</v>
      </c>
      <c r="S110" s="50" t="s">
        <v>10</v>
      </c>
      <c r="T110" s="50" t="s">
        <v>10</v>
      </c>
      <c r="U110" s="50" t="s">
        <v>10</v>
      </c>
      <c r="V110" s="50" t="s">
        <v>10</v>
      </c>
      <c r="W110" s="50" t="s">
        <v>10</v>
      </c>
      <c r="X110" s="50" t="s">
        <v>10</v>
      </c>
      <c r="Y110" s="50" t="s">
        <v>10</v>
      </c>
      <c r="Z110" s="50" t="s">
        <v>10</v>
      </c>
    </row>
    <row r="111" spans="1:26" s="9" customFormat="1" ht="53.25" customHeight="1" outlineLevel="1">
      <c r="A111" s="30" t="s">
        <v>279</v>
      </c>
      <c r="B111" s="30" t="s">
        <v>280</v>
      </c>
      <c r="C111" s="30"/>
      <c r="D111" s="30" t="s">
        <v>127</v>
      </c>
      <c r="E111" s="30" t="s">
        <v>126</v>
      </c>
      <c r="F111" s="30" t="s">
        <v>151</v>
      </c>
      <c r="G111" s="58">
        <v>44197</v>
      </c>
      <c r="H111" s="58">
        <v>45291</v>
      </c>
      <c r="I111" s="52" t="s">
        <v>285</v>
      </c>
      <c r="J111" s="52">
        <v>5</v>
      </c>
      <c r="K111" s="60">
        <f>L111+M111+N111</f>
        <v>17561313.14</v>
      </c>
      <c r="L111" s="1">
        <v>5744949.5</v>
      </c>
      <c r="M111" s="1">
        <v>5997575.76</v>
      </c>
      <c r="N111" s="1">
        <v>5818787.88</v>
      </c>
      <c r="O111" s="50" t="s">
        <v>10</v>
      </c>
      <c r="P111" s="50" t="s">
        <v>10</v>
      </c>
      <c r="Q111" s="50" t="s">
        <v>10</v>
      </c>
      <c r="R111" s="50" t="s">
        <v>10</v>
      </c>
      <c r="S111" s="50" t="s">
        <v>10</v>
      </c>
      <c r="T111" s="50" t="s">
        <v>10</v>
      </c>
      <c r="U111" s="50" t="s">
        <v>10</v>
      </c>
      <c r="V111" s="50" t="s">
        <v>10</v>
      </c>
      <c r="W111" s="50" t="s">
        <v>10</v>
      </c>
      <c r="X111" s="50" t="s">
        <v>10</v>
      </c>
      <c r="Y111" s="50" t="s">
        <v>10</v>
      </c>
      <c r="Z111" s="50" t="s">
        <v>10</v>
      </c>
    </row>
    <row r="112" spans="1:26" s="9" customFormat="1" ht="14.25" customHeight="1" outlineLevel="1">
      <c r="A112" s="114" t="s">
        <v>60</v>
      </c>
      <c r="B112" s="114"/>
      <c r="C112" s="114" t="s">
        <v>100</v>
      </c>
      <c r="D112" s="128"/>
      <c r="E112" s="128"/>
      <c r="F112" s="128"/>
      <c r="G112" s="6">
        <v>44197</v>
      </c>
      <c r="H112" s="6">
        <v>44561</v>
      </c>
      <c r="I112" s="59"/>
      <c r="J112" s="59"/>
      <c r="K112" s="3"/>
      <c r="L112" s="3"/>
      <c r="M112" s="3"/>
      <c r="N112" s="3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s="9" customFormat="1" ht="14.25" customHeight="1" outlineLevel="1">
      <c r="A113" s="114"/>
      <c r="B113" s="114"/>
      <c r="C113" s="128"/>
      <c r="D113" s="128"/>
      <c r="E113" s="128"/>
      <c r="F113" s="128"/>
      <c r="G113" s="6">
        <v>44562</v>
      </c>
      <c r="H113" s="6">
        <v>44926</v>
      </c>
      <c r="I113" s="59"/>
      <c r="J113" s="59"/>
      <c r="K113" s="3"/>
      <c r="L113" s="3"/>
      <c r="M113" s="3"/>
      <c r="N113" s="3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s="9" customFormat="1" ht="18" customHeight="1" outlineLevel="1">
      <c r="A114" s="114"/>
      <c r="B114" s="114"/>
      <c r="C114" s="128"/>
      <c r="D114" s="128"/>
      <c r="E114" s="128"/>
      <c r="F114" s="128"/>
      <c r="G114" s="6">
        <v>44927</v>
      </c>
      <c r="H114" s="6">
        <v>45291</v>
      </c>
      <c r="I114" s="59"/>
      <c r="J114" s="59"/>
      <c r="K114" s="3"/>
      <c r="L114" s="3"/>
      <c r="M114" s="3"/>
      <c r="N114" s="3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s="9" customFormat="1" ht="18.75" customHeight="1" outlineLevel="1">
      <c r="A115" s="130" t="s">
        <v>61</v>
      </c>
      <c r="B115" s="177"/>
      <c r="C115" s="130" t="s">
        <v>148</v>
      </c>
      <c r="D115" s="184"/>
      <c r="E115" s="184"/>
      <c r="F115" s="185"/>
      <c r="G115" s="6">
        <v>44197</v>
      </c>
      <c r="H115" s="6">
        <v>44561</v>
      </c>
      <c r="I115" s="59"/>
      <c r="J115" s="59"/>
      <c r="K115" s="3"/>
      <c r="L115" s="3"/>
      <c r="M115" s="3"/>
      <c r="N115" s="3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s="9" customFormat="1" ht="14.25" customHeight="1" outlineLevel="1">
      <c r="A116" s="178"/>
      <c r="B116" s="180"/>
      <c r="C116" s="186"/>
      <c r="D116" s="187"/>
      <c r="E116" s="187"/>
      <c r="F116" s="188"/>
      <c r="G116" s="6">
        <v>44562</v>
      </c>
      <c r="H116" s="6">
        <v>44926</v>
      </c>
      <c r="I116" s="59"/>
      <c r="J116" s="59"/>
      <c r="K116" s="3"/>
      <c r="L116" s="3"/>
      <c r="M116" s="3"/>
      <c r="N116" s="3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s="9" customFormat="1" ht="18" customHeight="1" outlineLevel="1">
      <c r="A117" s="181"/>
      <c r="B117" s="183"/>
      <c r="C117" s="189"/>
      <c r="D117" s="190"/>
      <c r="E117" s="190"/>
      <c r="F117" s="191"/>
      <c r="G117" s="6">
        <v>44927</v>
      </c>
      <c r="H117" s="6">
        <v>45291</v>
      </c>
      <c r="I117" s="59"/>
      <c r="J117" s="59"/>
      <c r="K117" s="3"/>
      <c r="L117" s="3"/>
      <c r="M117" s="3"/>
      <c r="N117" s="3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s="9" customFormat="1" ht="19.5" customHeight="1" outlineLevel="1">
      <c r="A118" s="114" t="s">
        <v>64</v>
      </c>
      <c r="B118" s="128"/>
      <c r="C118" s="130" t="s">
        <v>101</v>
      </c>
      <c r="D118" s="176"/>
      <c r="E118" s="176"/>
      <c r="F118" s="177"/>
      <c r="G118" s="6">
        <v>44197</v>
      </c>
      <c r="H118" s="6">
        <v>44561</v>
      </c>
      <c r="I118" s="59"/>
      <c r="J118" s="59"/>
      <c r="K118" s="3"/>
      <c r="L118" s="3"/>
      <c r="M118" s="3"/>
      <c r="N118" s="3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s="9" customFormat="1" ht="20.25" customHeight="1" outlineLevel="1">
      <c r="A119" s="128"/>
      <c r="B119" s="128"/>
      <c r="C119" s="178"/>
      <c r="D119" s="179"/>
      <c r="E119" s="179"/>
      <c r="F119" s="180"/>
      <c r="G119" s="6">
        <v>44562</v>
      </c>
      <c r="H119" s="6">
        <v>44926</v>
      </c>
      <c r="I119" s="59"/>
      <c r="J119" s="59"/>
      <c r="K119" s="3"/>
      <c r="L119" s="3"/>
      <c r="M119" s="3"/>
      <c r="N119" s="3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s="9" customFormat="1" ht="17.25" customHeight="1" outlineLevel="1">
      <c r="A120" s="128"/>
      <c r="B120" s="128"/>
      <c r="C120" s="181"/>
      <c r="D120" s="182"/>
      <c r="E120" s="182"/>
      <c r="F120" s="183"/>
      <c r="G120" s="6">
        <v>44927</v>
      </c>
      <c r="H120" s="6">
        <v>45291</v>
      </c>
      <c r="I120" s="59"/>
      <c r="J120" s="59"/>
      <c r="K120" s="3"/>
      <c r="L120" s="3"/>
      <c r="M120" s="3"/>
      <c r="N120" s="3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s="9" customFormat="1" ht="18.75" customHeight="1" outlineLevel="1">
      <c r="A121" s="114" t="s">
        <v>70</v>
      </c>
      <c r="B121" s="114"/>
      <c r="C121" s="114" t="s">
        <v>102</v>
      </c>
      <c r="D121" s="128"/>
      <c r="E121" s="128"/>
      <c r="F121" s="128"/>
      <c r="G121" s="6">
        <v>44197</v>
      </c>
      <c r="H121" s="6">
        <v>44561</v>
      </c>
      <c r="I121" s="59"/>
      <c r="J121" s="59"/>
      <c r="K121" s="3"/>
      <c r="L121" s="3"/>
      <c r="M121" s="3"/>
      <c r="N121" s="3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s="9" customFormat="1" ht="17.25" customHeight="1" outlineLevel="1">
      <c r="A122" s="114"/>
      <c r="B122" s="114"/>
      <c r="C122" s="128"/>
      <c r="D122" s="128"/>
      <c r="E122" s="128"/>
      <c r="F122" s="128"/>
      <c r="G122" s="6">
        <v>44562</v>
      </c>
      <c r="H122" s="6">
        <v>44926</v>
      </c>
      <c r="I122" s="59"/>
      <c r="J122" s="59"/>
      <c r="K122" s="3"/>
      <c r="L122" s="3"/>
      <c r="M122" s="3"/>
      <c r="N122" s="3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s="9" customFormat="1" ht="18" customHeight="1" outlineLevel="1">
      <c r="A123" s="114"/>
      <c r="B123" s="114"/>
      <c r="C123" s="128"/>
      <c r="D123" s="128"/>
      <c r="E123" s="128"/>
      <c r="F123" s="128"/>
      <c r="G123" s="6">
        <v>44927</v>
      </c>
      <c r="H123" s="6">
        <v>45291</v>
      </c>
      <c r="I123" s="59"/>
      <c r="J123" s="59"/>
      <c r="K123" s="3"/>
      <c r="L123" s="3"/>
      <c r="M123" s="3"/>
      <c r="N123" s="3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s="9" customFormat="1" ht="32.25" customHeight="1">
      <c r="A124" s="192" t="s">
        <v>192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4"/>
    </row>
    <row r="125" spans="1:26" ht="92.25" customHeight="1" outlineLevel="1">
      <c r="A125" s="70" t="s">
        <v>88</v>
      </c>
      <c r="B125" s="165" t="s">
        <v>52</v>
      </c>
      <c r="C125" s="166"/>
      <c r="D125" s="166"/>
      <c r="E125" s="167"/>
      <c r="F125" s="56" t="s">
        <v>53</v>
      </c>
      <c r="G125" s="58">
        <v>44197</v>
      </c>
      <c r="H125" s="58">
        <v>45291</v>
      </c>
      <c r="I125" s="76"/>
      <c r="J125" s="66"/>
      <c r="K125" s="60">
        <f aca="true" t="shared" si="0" ref="K125:K130">L125+M125+N125</f>
        <v>30000</v>
      </c>
      <c r="L125" s="60">
        <f>L126</f>
        <v>30000</v>
      </c>
      <c r="M125" s="60">
        <f>M126</f>
        <v>0</v>
      </c>
      <c r="N125" s="60">
        <f>N126</f>
        <v>0</v>
      </c>
      <c r="O125" s="54" t="s">
        <v>10</v>
      </c>
      <c r="P125" s="54" t="s">
        <v>10</v>
      </c>
      <c r="Q125" s="54" t="s">
        <v>10</v>
      </c>
      <c r="R125" s="54" t="s">
        <v>10</v>
      </c>
      <c r="S125" s="54" t="s">
        <v>10</v>
      </c>
      <c r="T125" s="54" t="s">
        <v>10</v>
      </c>
      <c r="U125" s="54" t="s">
        <v>10</v>
      </c>
      <c r="V125" s="54" t="s">
        <v>10</v>
      </c>
      <c r="W125" s="54" t="s">
        <v>10</v>
      </c>
      <c r="X125" s="54" t="s">
        <v>10</v>
      </c>
      <c r="Y125" s="54" t="s">
        <v>10</v>
      </c>
      <c r="Z125" s="54" t="s">
        <v>10</v>
      </c>
    </row>
    <row r="126" spans="1:26" s="9" customFormat="1" ht="142.5" customHeight="1">
      <c r="A126" s="68" t="s">
        <v>193</v>
      </c>
      <c r="B126" s="30" t="s">
        <v>54</v>
      </c>
      <c r="C126" s="68"/>
      <c r="D126" s="30" t="s">
        <v>127</v>
      </c>
      <c r="E126" s="30" t="s">
        <v>23</v>
      </c>
      <c r="F126" s="30" t="s">
        <v>55</v>
      </c>
      <c r="G126" s="58">
        <v>44197</v>
      </c>
      <c r="H126" s="58">
        <v>45291</v>
      </c>
      <c r="I126" s="52" t="s">
        <v>242</v>
      </c>
      <c r="J126" s="52">
        <v>1</v>
      </c>
      <c r="K126" s="60">
        <f t="shared" si="0"/>
        <v>30000</v>
      </c>
      <c r="L126" s="1">
        <f>'[2]Лист1'!$I$77</f>
        <v>30000</v>
      </c>
      <c r="M126" s="1">
        <v>0</v>
      </c>
      <c r="N126" s="1">
        <v>0</v>
      </c>
      <c r="O126" s="50" t="s">
        <v>10</v>
      </c>
      <c r="P126" s="50" t="s">
        <v>10</v>
      </c>
      <c r="Q126" s="50" t="s">
        <v>10</v>
      </c>
      <c r="R126" s="50" t="s">
        <v>10</v>
      </c>
      <c r="S126" s="50" t="s">
        <v>10</v>
      </c>
      <c r="T126" s="50" t="s">
        <v>10</v>
      </c>
      <c r="U126" s="50" t="s">
        <v>10</v>
      </c>
      <c r="V126" s="50" t="s">
        <v>10</v>
      </c>
      <c r="W126" s="50" t="s">
        <v>10</v>
      </c>
      <c r="X126" s="50" t="s">
        <v>10</v>
      </c>
      <c r="Y126" s="50" t="s">
        <v>10</v>
      </c>
      <c r="Z126" s="50" t="s">
        <v>10</v>
      </c>
    </row>
    <row r="127" spans="1:26" ht="65.25" customHeight="1" outlineLevel="1">
      <c r="A127" s="70" t="s">
        <v>89</v>
      </c>
      <c r="B127" s="165" t="s">
        <v>164</v>
      </c>
      <c r="C127" s="166"/>
      <c r="D127" s="166"/>
      <c r="E127" s="167"/>
      <c r="F127" s="56" t="s">
        <v>167</v>
      </c>
      <c r="G127" s="58">
        <v>44197</v>
      </c>
      <c r="H127" s="58">
        <v>45291</v>
      </c>
      <c r="I127" s="59"/>
      <c r="J127" s="59"/>
      <c r="K127" s="60">
        <f t="shared" si="0"/>
        <v>12000</v>
      </c>
      <c r="L127" s="60">
        <f>L128</f>
        <v>12000</v>
      </c>
      <c r="M127" s="60">
        <f>M128</f>
        <v>0</v>
      </c>
      <c r="N127" s="60">
        <f>N128</f>
        <v>0</v>
      </c>
      <c r="O127" s="54" t="s">
        <v>10</v>
      </c>
      <c r="P127" s="54" t="s">
        <v>10</v>
      </c>
      <c r="Q127" s="54" t="s">
        <v>10</v>
      </c>
      <c r="R127" s="54" t="s">
        <v>10</v>
      </c>
      <c r="S127" s="54" t="s">
        <v>10</v>
      </c>
      <c r="T127" s="54" t="s">
        <v>10</v>
      </c>
      <c r="U127" s="54" t="s">
        <v>10</v>
      </c>
      <c r="V127" s="54" t="s">
        <v>10</v>
      </c>
      <c r="W127" s="54" t="s">
        <v>10</v>
      </c>
      <c r="X127" s="54" t="s">
        <v>10</v>
      </c>
      <c r="Y127" s="54" t="s">
        <v>10</v>
      </c>
      <c r="Z127" s="54" t="s">
        <v>10</v>
      </c>
    </row>
    <row r="128" spans="1:26" s="9" customFormat="1" ht="114.75" customHeight="1">
      <c r="A128" s="68" t="s">
        <v>194</v>
      </c>
      <c r="B128" s="30" t="s">
        <v>165</v>
      </c>
      <c r="C128" s="68"/>
      <c r="D128" s="30" t="s">
        <v>127</v>
      </c>
      <c r="E128" s="30" t="s">
        <v>23</v>
      </c>
      <c r="F128" s="30" t="s">
        <v>166</v>
      </c>
      <c r="G128" s="58">
        <v>44197</v>
      </c>
      <c r="H128" s="58">
        <v>45291</v>
      </c>
      <c r="I128" s="52" t="s">
        <v>243</v>
      </c>
      <c r="J128" s="52">
        <v>1</v>
      </c>
      <c r="K128" s="60">
        <f t="shared" si="0"/>
        <v>12000</v>
      </c>
      <c r="L128" s="1">
        <v>12000</v>
      </c>
      <c r="M128" s="1">
        <v>0</v>
      </c>
      <c r="N128" s="1">
        <v>0</v>
      </c>
      <c r="O128" s="50" t="s">
        <v>10</v>
      </c>
      <c r="P128" s="50" t="s">
        <v>10</v>
      </c>
      <c r="Q128" s="50" t="s">
        <v>10</v>
      </c>
      <c r="R128" s="50" t="s">
        <v>10</v>
      </c>
      <c r="S128" s="50" t="s">
        <v>10</v>
      </c>
      <c r="T128" s="50" t="s">
        <v>10</v>
      </c>
      <c r="U128" s="50" t="s">
        <v>10</v>
      </c>
      <c r="V128" s="50" t="s">
        <v>10</v>
      </c>
      <c r="W128" s="50" t="s">
        <v>10</v>
      </c>
      <c r="X128" s="50" t="s">
        <v>10</v>
      </c>
      <c r="Y128" s="50" t="s">
        <v>10</v>
      </c>
      <c r="Z128" s="50" t="s">
        <v>10</v>
      </c>
    </row>
    <row r="129" spans="1:26" ht="96" customHeight="1" outlineLevel="1">
      <c r="A129" s="70" t="s">
        <v>300</v>
      </c>
      <c r="B129" s="125" t="s">
        <v>302</v>
      </c>
      <c r="C129" s="126"/>
      <c r="D129" s="126"/>
      <c r="E129" s="127"/>
      <c r="F129" s="93" t="s">
        <v>338</v>
      </c>
      <c r="G129" s="58">
        <v>44197</v>
      </c>
      <c r="H129" s="58">
        <v>45291</v>
      </c>
      <c r="I129" s="59"/>
      <c r="J129" s="59"/>
      <c r="K129" s="60">
        <f t="shared" si="0"/>
        <v>39577500</v>
      </c>
      <c r="L129" s="60">
        <f>L130</f>
        <v>13192500</v>
      </c>
      <c r="M129" s="60">
        <f>M130</f>
        <v>13192500</v>
      </c>
      <c r="N129" s="60">
        <f>N130</f>
        <v>13192500</v>
      </c>
      <c r="O129" s="54" t="s">
        <v>10</v>
      </c>
      <c r="P129" s="54" t="s">
        <v>10</v>
      </c>
      <c r="Q129" s="54" t="s">
        <v>10</v>
      </c>
      <c r="R129" s="54" t="s">
        <v>10</v>
      </c>
      <c r="S129" s="54" t="s">
        <v>10</v>
      </c>
      <c r="T129" s="54" t="s">
        <v>10</v>
      </c>
      <c r="U129" s="54" t="s">
        <v>10</v>
      </c>
      <c r="V129" s="54" t="s">
        <v>10</v>
      </c>
      <c r="W129" s="54" t="s">
        <v>10</v>
      </c>
      <c r="X129" s="54" t="s">
        <v>10</v>
      </c>
      <c r="Y129" s="54" t="s">
        <v>10</v>
      </c>
      <c r="Z129" s="54" t="s">
        <v>10</v>
      </c>
    </row>
    <row r="130" spans="1:26" s="9" customFormat="1" ht="156.75" customHeight="1" outlineLevel="1">
      <c r="A130" s="68" t="s">
        <v>301</v>
      </c>
      <c r="B130" s="30" t="s">
        <v>303</v>
      </c>
      <c r="C130" s="68"/>
      <c r="D130" s="30" t="s">
        <v>127</v>
      </c>
      <c r="E130" s="30" t="s">
        <v>23</v>
      </c>
      <c r="F130" s="30" t="s">
        <v>337</v>
      </c>
      <c r="G130" s="58">
        <v>44197</v>
      </c>
      <c r="H130" s="58">
        <v>45291</v>
      </c>
      <c r="I130" s="52"/>
      <c r="J130" s="52">
        <v>1</v>
      </c>
      <c r="K130" s="60">
        <f t="shared" si="0"/>
        <v>39577500</v>
      </c>
      <c r="L130" s="1">
        <v>13192500</v>
      </c>
      <c r="M130" s="1">
        <v>13192500</v>
      </c>
      <c r="N130" s="1">
        <v>13192500</v>
      </c>
      <c r="O130" s="50" t="s">
        <v>10</v>
      </c>
      <c r="P130" s="50" t="s">
        <v>10</v>
      </c>
      <c r="Q130" s="50" t="s">
        <v>10</v>
      </c>
      <c r="R130" s="50" t="s">
        <v>10</v>
      </c>
      <c r="S130" s="50" t="s">
        <v>10</v>
      </c>
      <c r="T130" s="50" t="s">
        <v>10</v>
      </c>
      <c r="U130" s="50" t="s">
        <v>10</v>
      </c>
      <c r="V130" s="50" t="s">
        <v>10</v>
      </c>
      <c r="W130" s="50" t="s">
        <v>10</v>
      </c>
      <c r="X130" s="50" t="s">
        <v>10</v>
      </c>
      <c r="Y130" s="50" t="s">
        <v>10</v>
      </c>
      <c r="Z130" s="50" t="s">
        <v>10</v>
      </c>
    </row>
    <row r="131" spans="1:26" s="9" customFormat="1" ht="19.5" customHeight="1" outlineLevel="1">
      <c r="A131" s="130" t="s">
        <v>71</v>
      </c>
      <c r="B131" s="225"/>
      <c r="C131" s="226"/>
      <c r="D131" s="114" t="s">
        <v>104</v>
      </c>
      <c r="E131" s="115"/>
      <c r="F131" s="115"/>
      <c r="G131" s="6">
        <v>44197</v>
      </c>
      <c r="H131" s="6">
        <v>44561</v>
      </c>
      <c r="I131" s="52"/>
      <c r="J131" s="52"/>
      <c r="K131" s="60"/>
      <c r="L131" s="1"/>
      <c r="M131" s="1"/>
      <c r="N131" s="1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s="9" customFormat="1" ht="20.25" customHeight="1" outlineLevel="1">
      <c r="A132" s="195"/>
      <c r="B132" s="227"/>
      <c r="C132" s="228"/>
      <c r="D132" s="114"/>
      <c r="E132" s="115"/>
      <c r="F132" s="115"/>
      <c r="G132" s="6">
        <v>44562</v>
      </c>
      <c r="H132" s="6">
        <v>44926</v>
      </c>
      <c r="I132" s="52"/>
      <c r="J132" s="52"/>
      <c r="K132" s="60"/>
      <c r="L132" s="1"/>
      <c r="M132" s="1"/>
      <c r="N132" s="1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s="42" customFormat="1" ht="21" customHeight="1" outlineLevel="1">
      <c r="A133" s="229"/>
      <c r="B133" s="230"/>
      <c r="C133" s="231"/>
      <c r="D133" s="115"/>
      <c r="E133" s="115"/>
      <c r="F133" s="115"/>
      <c r="G133" s="6">
        <v>44927</v>
      </c>
      <c r="H133" s="6">
        <v>45291</v>
      </c>
      <c r="I133" s="52"/>
      <c r="J133" s="52"/>
      <c r="K133" s="60"/>
      <c r="L133" s="1"/>
      <c r="M133" s="1"/>
      <c r="N133" s="1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s="42" customFormat="1" ht="21" customHeight="1" outlineLevel="1">
      <c r="A134" s="114" t="s">
        <v>72</v>
      </c>
      <c r="B134" s="115"/>
      <c r="C134" s="115"/>
      <c r="D134" s="114" t="s">
        <v>230</v>
      </c>
      <c r="E134" s="115"/>
      <c r="F134" s="115"/>
      <c r="G134" s="6">
        <v>44197</v>
      </c>
      <c r="H134" s="6">
        <v>44561</v>
      </c>
      <c r="I134" s="62"/>
      <c r="J134" s="62"/>
      <c r="K134" s="60"/>
      <c r="L134" s="1"/>
      <c r="M134" s="1"/>
      <c r="N134" s="1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s="42" customFormat="1" ht="21" customHeight="1" outlineLevel="1">
      <c r="A135" s="114"/>
      <c r="B135" s="115"/>
      <c r="C135" s="115"/>
      <c r="D135" s="114"/>
      <c r="E135" s="115"/>
      <c r="F135" s="115"/>
      <c r="G135" s="6">
        <v>44562</v>
      </c>
      <c r="H135" s="6">
        <v>44926</v>
      </c>
      <c r="I135" s="62"/>
      <c r="J135" s="62"/>
      <c r="K135" s="60"/>
      <c r="L135" s="1"/>
      <c r="M135" s="1"/>
      <c r="N135" s="1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s="42" customFormat="1" ht="21" customHeight="1" outlineLevel="1">
      <c r="A136" s="115"/>
      <c r="B136" s="115"/>
      <c r="C136" s="115"/>
      <c r="D136" s="115"/>
      <c r="E136" s="115"/>
      <c r="F136" s="115"/>
      <c r="G136" s="6">
        <v>44927</v>
      </c>
      <c r="H136" s="6">
        <v>45291</v>
      </c>
      <c r="I136" s="62"/>
      <c r="J136" s="62"/>
      <c r="K136" s="60"/>
      <c r="L136" s="1"/>
      <c r="M136" s="1"/>
      <c r="N136" s="1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7" s="42" customFormat="1" ht="17.25" customHeight="1" outlineLevel="1">
      <c r="A137" s="114" t="s">
        <v>73</v>
      </c>
      <c r="B137" s="115"/>
      <c r="C137" s="115"/>
      <c r="D137" s="116" t="s">
        <v>339</v>
      </c>
      <c r="E137" s="117"/>
      <c r="F137" s="118"/>
      <c r="G137" s="6">
        <v>44197</v>
      </c>
      <c r="H137" s="6">
        <v>44561</v>
      </c>
      <c r="I137" s="59"/>
      <c r="J137" s="59"/>
      <c r="K137" s="3"/>
      <c r="L137" s="3"/>
      <c r="M137" s="3"/>
      <c r="N137" s="3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43"/>
    </row>
    <row r="138" spans="1:27" s="42" customFormat="1" ht="14.25" customHeight="1" outlineLevel="1">
      <c r="A138" s="114"/>
      <c r="B138" s="115"/>
      <c r="C138" s="115"/>
      <c r="D138" s="119"/>
      <c r="E138" s="120"/>
      <c r="F138" s="121"/>
      <c r="G138" s="6">
        <v>44562</v>
      </c>
      <c r="H138" s="6">
        <v>44926</v>
      </c>
      <c r="I138" s="59"/>
      <c r="J138" s="59"/>
      <c r="K138" s="3"/>
      <c r="L138" s="3"/>
      <c r="M138" s="3"/>
      <c r="N138" s="3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43"/>
    </row>
    <row r="139" spans="1:26" s="9" customFormat="1" ht="20.25" customHeight="1">
      <c r="A139" s="115"/>
      <c r="B139" s="115"/>
      <c r="C139" s="115"/>
      <c r="D139" s="122"/>
      <c r="E139" s="123"/>
      <c r="F139" s="124"/>
      <c r="G139" s="6">
        <v>44927</v>
      </c>
      <c r="H139" s="6">
        <v>45291</v>
      </c>
      <c r="I139" s="59"/>
      <c r="J139" s="59"/>
      <c r="K139" s="3"/>
      <c r="L139" s="3"/>
      <c r="M139" s="3"/>
      <c r="N139" s="3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s="9" customFormat="1" ht="24" customHeight="1">
      <c r="A140" s="192" t="s">
        <v>244</v>
      </c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4"/>
    </row>
    <row r="141" spans="1:26" ht="150.75" customHeight="1" outlineLevel="1">
      <c r="A141" s="70" t="s">
        <v>251</v>
      </c>
      <c r="B141" s="165" t="s">
        <v>252</v>
      </c>
      <c r="C141" s="166"/>
      <c r="D141" s="166"/>
      <c r="E141" s="167"/>
      <c r="F141" s="56" t="s">
        <v>340</v>
      </c>
      <c r="G141" s="58">
        <v>44197</v>
      </c>
      <c r="H141" s="58">
        <v>45291</v>
      </c>
      <c r="I141" s="59"/>
      <c r="J141" s="59"/>
      <c r="K141" s="60">
        <f>L141+M141+N141</f>
        <v>700000</v>
      </c>
      <c r="L141" s="60">
        <f>L142</f>
        <v>700000</v>
      </c>
      <c r="M141" s="60">
        <f>M142</f>
        <v>0</v>
      </c>
      <c r="N141" s="60">
        <f>N142</f>
        <v>0</v>
      </c>
      <c r="O141" s="54" t="s">
        <v>10</v>
      </c>
      <c r="P141" s="54" t="s">
        <v>10</v>
      </c>
      <c r="Q141" s="54" t="s">
        <v>10</v>
      </c>
      <c r="R141" s="54" t="s">
        <v>10</v>
      </c>
      <c r="S141" s="54" t="s">
        <v>10</v>
      </c>
      <c r="T141" s="54" t="s">
        <v>10</v>
      </c>
      <c r="U141" s="54" t="s">
        <v>10</v>
      </c>
      <c r="V141" s="54" t="s">
        <v>10</v>
      </c>
      <c r="W141" s="54" t="s">
        <v>10</v>
      </c>
      <c r="X141" s="54" t="s">
        <v>10</v>
      </c>
      <c r="Y141" s="54" t="s">
        <v>10</v>
      </c>
      <c r="Z141" s="54" t="s">
        <v>10</v>
      </c>
    </row>
    <row r="142" spans="1:26" s="42" customFormat="1" ht="108" customHeight="1" outlineLevel="1">
      <c r="A142" s="68" t="s">
        <v>245</v>
      </c>
      <c r="B142" s="30" t="s">
        <v>246</v>
      </c>
      <c r="C142" s="68"/>
      <c r="D142" s="30" t="s">
        <v>127</v>
      </c>
      <c r="E142" s="30" t="s">
        <v>23</v>
      </c>
      <c r="F142" s="95" t="s">
        <v>341</v>
      </c>
      <c r="G142" s="58">
        <v>44197</v>
      </c>
      <c r="H142" s="58">
        <v>45291</v>
      </c>
      <c r="I142" s="52" t="s">
        <v>286</v>
      </c>
      <c r="J142" s="52">
        <v>1</v>
      </c>
      <c r="K142" s="60">
        <f>L142+M142+N142</f>
        <v>700000</v>
      </c>
      <c r="L142" s="1">
        <v>700000</v>
      </c>
      <c r="M142" s="1">
        <v>0</v>
      </c>
      <c r="N142" s="1">
        <v>0</v>
      </c>
      <c r="O142" s="50" t="s">
        <v>10</v>
      </c>
      <c r="P142" s="50" t="s">
        <v>10</v>
      </c>
      <c r="Q142" s="50" t="s">
        <v>10</v>
      </c>
      <c r="R142" s="50" t="s">
        <v>10</v>
      </c>
      <c r="S142" s="50" t="s">
        <v>10</v>
      </c>
      <c r="T142" s="50" t="s">
        <v>10</v>
      </c>
      <c r="U142" s="50" t="s">
        <v>10</v>
      </c>
      <c r="V142" s="50" t="s">
        <v>10</v>
      </c>
      <c r="W142" s="50" t="s">
        <v>10</v>
      </c>
      <c r="X142" s="50" t="s">
        <v>10</v>
      </c>
      <c r="Y142" s="50" t="s">
        <v>10</v>
      </c>
      <c r="Z142" s="50" t="s">
        <v>10</v>
      </c>
    </row>
    <row r="143" spans="1:26" s="42" customFormat="1" ht="23.25" customHeight="1" outlineLevel="1">
      <c r="A143" s="114" t="s">
        <v>79</v>
      </c>
      <c r="B143" s="115"/>
      <c r="C143" s="115"/>
      <c r="D143" s="195" t="s">
        <v>343</v>
      </c>
      <c r="E143" s="134"/>
      <c r="F143" s="135"/>
      <c r="G143" s="6">
        <v>44197</v>
      </c>
      <c r="H143" s="6">
        <v>44561</v>
      </c>
      <c r="I143" s="62"/>
      <c r="J143" s="62"/>
      <c r="K143" s="60"/>
      <c r="L143" s="1"/>
      <c r="M143" s="1"/>
      <c r="N143" s="1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s="42" customFormat="1" ht="21.75" customHeight="1" outlineLevel="1">
      <c r="A144" s="114"/>
      <c r="B144" s="115"/>
      <c r="C144" s="115"/>
      <c r="D144" s="133"/>
      <c r="E144" s="134"/>
      <c r="F144" s="135"/>
      <c r="G144" s="6">
        <v>44562</v>
      </c>
      <c r="H144" s="6">
        <v>44926</v>
      </c>
      <c r="I144" s="62"/>
      <c r="J144" s="62"/>
      <c r="K144" s="60"/>
      <c r="L144" s="1"/>
      <c r="M144" s="1"/>
      <c r="N144" s="1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s="42" customFormat="1" ht="17.25" customHeight="1" outlineLevel="1">
      <c r="A145" s="115"/>
      <c r="B145" s="115"/>
      <c r="C145" s="115"/>
      <c r="D145" s="136"/>
      <c r="E145" s="137"/>
      <c r="F145" s="138"/>
      <c r="G145" s="6">
        <v>44927</v>
      </c>
      <c r="H145" s="6">
        <v>45291</v>
      </c>
      <c r="I145" s="62"/>
      <c r="J145" s="62"/>
      <c r="K145" s="60"/>
      <c r="L145" s="1"/>
      <c r="M145" s="1"/>
      <c r="N145" s="1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7" s="42" customFormat="1" ht="17.25" customHeight="1" outlineLevel="1">
      <c r="A146" s="114" t="s">
        <v>80</v>
      </c>
      <c r="B146" s="115"/>
      <c r="C146" s="115"/>
      <c r="D146" s="114" t="s">
        <v>342</v>
      </c>
      <c r="E146" s="115"/>
      <c r="F146" s="115"/>
      <c r="G146" s="6">
        <v>44197</v>
      </c>
      <c r="H146" s="6">
        <v>44561</v>
      </c>
      <c r="I146" s="59"/>
      <c r="J146" s="59"/>
      <c r="K146" s="3"/>
      <c r="L146" s="3"/>
      <c r="M146" s="3"/>
      <c r="N146" s="3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43"/>
    </row>
    <row r="147" spans="1:27" s="42" customFormat="1" ht="14.25" customHeight="1" outlineLevel="1">
      <c r="A147" s="114"/>
      <c r="B147" s="115"/>
      <c r="C147" s="115"/>
      <c r="D147" s="114"/>
      <c r="E147" s="115"/>
      <c r="F147" s="115"/>
      <c r="G147" s="6">
        <v>44562</v>
      </c>
      <c r="H147" s="6">
        <v>44926</v>
      </c>
      <c r="I147" s="59"/>
      <c r="J147" s="59"/>
      <c r="K147" s="3"/>
      <c r="L147" s="3"/>
      <c r="M147" s="3"/>
      <c r="N147" s="3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43"/>
    </row>
    <row r="148" spans="1:27" s="45" customFormat="1" ht="23.25" customHeight="1">
      <c r="A148" s="115"/>
      <c r="B148" s="115"/>
      <c r="C148" s="115"/>
      <c r="D148" s="115"/>
      <c r="E148" s="115"/>
      <c r="F148" s="115"/>
      <c r="G148" s="6">
        <v>44927</v>
      </c>
      <c r="H148" s="6">
        <v>45291</v>
      </c>
      <c r="I148" s="59"/>
      <c r="J148" s="59"/>
      <c r="K148" s="3"/>
      <c r="L148" s="3"/>
      <c r="M148" s="3"/>
      <c r="N148" s="3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44"/>
    </row>
    <row r="149" spans="1:27" s="45" customFormat="1" ht="22.5" customHeight="1">
      <c r="A149" s="110" t="s">
        <v>93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2"/>
      <c r="AA149" s="44"/>
    </row>
    <row r="150" spans="1:27" s="42" customFormat="1" ht="34.5" customHeight="1">
      <c r="A150" s="192" t="s">
        <v>195</v>
      </c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4"/>
      <c r="AA150" s="43"/>
    </row>
    <row r="151" spans="1:27" s="42" customFormat="1" ht="86.25" customHeight="1" outlineLevel="1">
      <c r="A151" s="77" t="s">
        <v>19</v>
      </c>
      <c r="B151" s="114" t="s">
        <v>58</v>
      </c>
      <c r="C151" s="114"/>
      <c r="D151" s="114"/>
      <c r="E151" s="114"/>
      <c r="F151" s="56" t="s">
        <v>59</v>
      </c>
      <c r="G151" s="78"/>
      <c r="H151" s="79"/>
      <c r="I151" s="59" t="s">
        <v>287</v>
      </c>
      <c r="J151" s="54">
        <v>4</v>
      </c>
      <c r="K151" s="15">
        <f aca="true" t="shared" si="1" ref="K151:K156">L151+M151+N151</f>
        <v>44812685.519999996</v>
      </c>
      <c r="L151" s="15">
        <f>L152+L155+L156</f>
        <v>14425733</v>
      </c>
      <c r="M151" s="15">
        <f>M152+M155+M156</f>
        <v>15238326.26</v>
      </c>
      <c r="N151" s="15">
        <f>N152+N155+N156</f>
        <v>15148626.26</v>
      </c>
      <c r="O151" s="54" t="s">
        <v>10</v>
      </c>
      <c r="P151" s="54" t="s">
        <v>10</v>
      </c>
      <c r="Q151" s="54" t="s">
        <v>10</v>
      </c>
      <c r="R151" s="54" t="s">
        <v>10</v>
      </c>
      <c r="S151" s="54" t="s">
        <v>10</v>
      </c>
      <c r="T151" s="54" t="s">
        <v>10</v>
      </c>
      <c r="U151" s="54" t="s">
        <v>10</v>
      </c>
      <c r="V151" s="54" t="s">
        <v>10</v>
      </c>
      <c r="W151" s="54" t="s">
        <v>10</v>
      </c>
      <c r="X151" s="54" t="s">
        <v>10</v>
      </c>
      <c r="Y151" s="54" t="s">
        <v>10</v>
      </c>
      <c r="Z151" s="54" t="s">
        <v>10</v>
      </c>
      <c r="AA151" s="43"/>
    </row>
    <row r="152" spans="1:27" s="42" customFormat="1" ht="71.25" customHeight="1" outlineLevel="1">
      <c r="A152" s="14" t="s">
        <v>176</v>
      </c>
      <c r="B152" s="30" t="s">
        <v>223</v>
      </c>
      <c r="C152" s="14"/>
      <c r="D152" s="30" t="s">
        <v>127</v>
      </c>
      <c r="E152" s="30" t="s">
        <v>23</v>
      </c>
      <c r="F152" s="30" t="s">
        <v>130</v>
      </c>
      <c r="G152" s="58">
        <v>44197</v>
      </c>
      <c r="H152" s="58">
        <v>45291</v>
      </c>
      <c r="I152" s="50" t="s">
        <v>288</v>
      </c>
      <c r="J152" s="50"/>
      <c r="K152" s="4">
        <f t="shared" si="1"/>
        <v>25466806.740000002</v>
      </c>
      <c r="L152" s="4">
        <v>7977106.74</v>
      </c>
      <c r="M152" s="4">
        <v>8789700</v>
      </c>
      <c r="N152" s="4">
        <v>8700000</v>
      </c>
      <c r="O152" s="50" t="s">
        <v>10</v>
      </c>
      <c r="P152" s="50" t="s">
        <v>10</v>
      </c>
      <c r="Q152" s="50" t="s">
        <v>10</v>
      </c>
      <c r="R152" s="50" t="s">
        <v>10</v>
      </c>
      <c r="S152" s="50" t="s">
        <v>10</v>
      </c>
      <c r="T152" s="50" t="s">
        <v>10</v>
      </c>
      <c r="U152" s="50" t="s">
        <v>10</v>
      </c>
      <c r="V152" s="50" t="s">
        <v>10</v>
      </c>
      <c r="W152" s="50" t="s">
        <v>10</v>
      </c>
      <c r="X152" s="50" t="s">
        <v>10</v>
      </c>
      <c r="Y152" s="50" t="s">
        <v>10</v>
      </c>
      <c r="Z152" s="50" t="s">
        <v>10</v>
      </c>
      <c r="AA152" s="43"/>
    </row>
    <row r="153" spans="1:27" s="42" customFormat="1" ht="71.25" customHeight="1" outlineLevel="1">
      <c r="A153" s="14" t="s">
        <v>196</v>
      </c>
      <c r="B153" s="91" t="s">
        <v>25</v>
      </c>
      <c r="C153" s="96"/>
      <c r="D153" s="91" t="s">
        <v>128</v>
      </c>
      <c r="E153" s="91" t="s">
        <v>23</v>
      </c>
      <c r="F153" s="91" t="s">
        <v>344</v>
      </c>
      <c r="G153" s="58">
        <v>44197</v>
      </c>
      <c r="H153" s="58">
        <v>45291</v>
      </c>
      <c r="I153" s="50"/>
      <c r="J153" s="50"/>
      <c r="K153" s="4">
        <f t="shared" si="1"/>
        <v>0</v>
      </c>
      <c r="L153" s="4">
        <v>0</v>
      </c>
      <c r="M153" s="4">
        <v>0</v>
      </c>
      <c r="N153" s="4">
        <v>0</v>
      </c>
      <c r="O153" s="50"/>
      <c r="P153" s="50"/>
      <c r="Q153" s="50"/>
      <c r="R153" s="50" t="s">
        <v>10</v>
      </c>
      <c r="S153" s="50"/>
      <c r="T153" s="50"/>
      <c r="U153" s="50"/>
      <c r="V153" s="50" t="s">
        <v>10</v>
      </c>
      <c r="W153" s="50"/>
      <c r="X153" s="50"/>
      <c r="Y153" s="50"/>
      <c r="Z153" s="50" t="s">
        <v>10</v>
      </c>
      <c r="AA153" s="43"/>
    </row>
    <row r="154" spans="1:27" s="42" customFormat="1" ht="71.25" customHeight="1" outlineLevel="1">
      <c r="A154" s="14" t="s">
        <v>224</v>
      </c>
      <c r="B154" s="91" t="s">
        <v>345</v>
      </c>
      <c r="C154" s="96"/>
      <c r="D154" s="91" t="s">
        <v>127</v>
      </c>
      <c r="E154" s="91" t="s">
        <v>23</v>
      </c>
      <c r="F154" s="91" t="s">
        <v>153</v>
      </c>
      <c r="G154" s="58">
        <v>44197</v>
      </c>
      <c r="H154" s="58">
        <v>45291</v>
      </c>
      <c r="I154" s="50"/>
      <c r="J154" s="50"/>
      <c r="K154" s="4">
        <f t="shared" si="1"/>
        <v>0</v>
      </c>
      <c r="L154" s="4">
        <v>0</v>
      </c>
      <c r="M154" s="4">
        <v>0</v>
      </c>
      <c r="N154" s="4">
        <v>0</v>
      </c>
      <c r="O154" s="50" t="s">
        <v>10</v>
      </c>
      <c r="P154" s="50" t="s">
        <v>10</v>
      </c>
      <c r="Q154" s="50" t="s">
        <v>10</v>
      </c>
      <c r="R154" s="50" t="s">
        <v>10</v>
      </c>
      <c r="S154" s="50" t="s">
        <v>10</v>
      </c>
      <c r="T154" s="50" t="s">
        <v>10</v>
      </c>
      <c r="U154" s="50" t="s">
        <v>10</v>
      </c>
      <c r="V154" s="50" t="s">
        <v>10</v>
      </c>
      <c r="W154" s="50" t="s">
        <v>10</v>
      </c>
      <c r="X154" s="50" t="s">
        <v>10</v>
      </c>
      <c r="Y154" s="50" t="s">
        <v>10</v>
      </c>
      <c r="Z154" s="50" t="s">
        <v>10</v>
      </c>
      <c r="AA154" s="43"/>
    </row>
    <row r="155" spans="1:27" s="42" customFormat="1" ht="64.5" customHeight="1" outlineLevel="1">
      <c r="A155" s="14" t="s">
        <v>346</v>
      </c>
      <c r="B155" s="30" t="s">
        <v>253</v>
      </c>
      <c r="C155" s="14"/>
      <c r="D155" s="30" t="s">
        <v>128</v>
      </c>
      <c r="E155" s="30" t="s">
        <v>23</v>
      </c>
      <c r="F155" s="30" t="s">
        <v>152</v>
      </c>
      <c r="G155" s="58">
        <v>44197</v>
      </c>
      <c r="H155" s="58">
        <v>45291</v>
      </c>
      <c r="I155" s="50" t="s">
        <v>289</v>
      </c>
      <c r="J155" s="50"/>
      <c r="K155" s="4">
        <f t="shared" si="1"/>
        <v>15037878.78</v>
      </c>
      <c r="L155" s="4">
        <v>5012626.26</v>
      </c>
      <c r="M155" s="4">
        <v>5012626.26</v>
      </c>
      <c r="N155" s="4">
        <v>5012626.26</v>
      </c>
      <c r="O155" s="50"/>
      <c r="P155" s="50"/>
      <c r="Q155" s="50"/>
      <c r="R155" s="50" t="s">
        <v>10</v>
      </c>
      <c r="S155" s="50"/>
      <c r="T155" s="50"/>
      <c r="U155" s="50"/>
      <c r="V155" s="50" t="s">
        <v>10</v>
      </c>
      <c r="W155" s="50"/>
      <c r="X155" s="50"/>
      <c r="Y155" s="50"/>
      <c r="Z155" s="50" t="s">
        <v>10</v>
      </c>
      <c r="AA155" s="43"/>
    </row>
    <row r="156" spans="1:27" s="42" customFormat="1" ht="52.5" customHeight="1" outlineLevel="1">
      <c r="A156" s="14" t="s">
        <v>347</v>
      </c>
      <c r="B156" s="30" t="s">
        <v>310</v>
      </c>
      <c r="C156" s="14"/>
      <c r="D156" s="30" t="s">
        <v>127</v>
      </c>
      <c r="E156" s="30" t="s">
        <v>23</v>
      </c>
      <c r="F156" s="30" t="s">
        <v>153</v>
      </c>
      <c r="G156" s="58">
        <v>44197</v>
      </c>
      <c r="H156" s="58">
        <v>45291</v>
      </c>
      <c r="I156" s="50" t="s">
        <v>290</v>
      </c>
      <c r="J156" s="50"/>
      <c r="K156" s="4">
        <f t="shared" si="1"/>
        <v>4308000</v>
      </c>
      <c r="L156" s="4">
        <v>1436000</v>
      </c>
      <c r="M156" s="4">
        <v>1436000</v>
      </c>
      <c r="N156" s="4">
        <v>1436000</v>
      </c>
      <c r="O156" s="50" t="s">
        <v>10</v>
      </c>
      <c r="P156" s="50" t="s">
        <v>10</v>
      </c>
      <c r="Q156" s="50" t="s">
        <v>10</v>
      </c>
      <c r="R156" s="50" t="s">
        <v>10</v>
      </c>
      <c r="S156" s="50" t="s">
        <v>10</v>
      </c>
      <c r="T156" s="50" t="s">
        <v>10</v>
      </c>
      <c r="U156" s="50" t="s">
        <v>10</v>
      </c>
      <c r="V156" s="50" t="s">
        <v>10</v>
      </c>
      <c r="W156" s="50" t="s">
        <v>10</v>
      </c>
      <c r="X156" s="50" t="s">
        <v>10</v>
      </c>
      <c r="Y156" s="50" t="s">
        <v>10</v>
      </c>
      <c r="Z156" s="50" t="s">
        <v>10</v>
      </c>
      <c r="AA156" s="43"/>
    </row>
    <row r="157" spans="1:27" s="42" customFormat="1" ht="14.25" customHeight="1" outlineLevel="1">
      <c r="A157" s="158" t="s">
        <v>81</v>
      </c>
      <c r="B157" s="114"/>
      <c r="C157" s="158" t="s">
        <v>62</v>
      </c>
      <c r="D157" s="114"/>
      <c r="E157" s="114"/>
      <c r="F157" s="114"/>
      <c r="G157" s="6">
        <v>44197</v>
      </c>
      <c r="H157" s="6">
        <v>44561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43"/>
    </row>
    <row r="158" spans="1:27" s="42" customFormat="1" ht="14.25" customHeight="1" outlineLevel="1">
      <c r="A158" s="114"/>
      <c r="B158" s="114"/>
      <c r="C158" s="114"/>
      <c r="D158" s="114"/>
      <c r="E158" s="114"/>
      <c r="F158" s="114"/>
      <c r="G158" s="6">
        <v>44562</v>
      </c>
      <c r="H158" s="6">
        <v>44926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43"/>
    </row>
    <row r="159" spans="1:27" s="42" customFormat="1" ht="14.25" customHeight="1" outlineLevel="1">
      <c r="A159" s="114"/>
      <c r="B159" s="114"/>
      <c r="C159" s="114"/>
      <c r="D159" s="114"/>
      <c r="E159" s="114"/>
      <c r="F159" s="114"/>
      <c r="G159" s="6">
        <v>44927</v>
      </c>
      <c r="H159" s="6">
        <v>45291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43"/>
    </row>
    <row r="160" spans="1:27" s="45" customFormat="1" ht="14.25" customHeight="1" outlineLevel="1">
      <c r="A160" s="160" t="s">
        <v>108</v>
      </c>
      <c r="B160" s="115"/>
      <c r="C160" s="114" t="s">
        <v>129</v>
      </c>
      <c r="D160" s="128"/>
      <c r="E160" s="128"/>
      <c r="F160" s="128"/>
      <c r="G160" s="6">
        <v>44197</v>
      </c>
      <c r="H160" s="6">
        <v>44561</v>
      </c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44"/>
    </row>
    <row r="161" spans="1:27" s="45" customFormat="1" ht="14.25" customHeight="1" outlineLevel="1">
      <c r="A161" s="115"/>
      <c r="B161" s="115"/>
      <c r="C161" s="128"/>
      <c r="D161" s="128"/>
      <c r="E161" s="128"/>
      <c r="F161" s="128"/>
      <c r="G161" s="6">
        <v>44562</v>
      </c>
      <c r="H161" s="6">
        <v>44926</v>
      </c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44"/>
    </row>
    <row r="162" spans="1:27" s="42" customFormat="1" ht="14.25" customHeight="1" outlineLevel="1">
      <c r="A162" s="115"/>
      <c r="B162" s="115"/>
      <c r="C162" s="128"/>
      <c r="D162" s="128"/>
      <c r="E162" s="128"/>
      <c r="F162" s="128"/>
      <c r="G162" s="6">
        <v>44927</v>
      </c>
      <c r="H162" s="6">
        <v>45291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43"/>
    </row>
    <row r="163" spans="1:27" s="42" customFormat="1" ht="14.25" customHeight="1" outlineLevel="1">
      <c r="A163" s="104" t="s">
        <v>111</v>
      </c>
      <c r="B163" s="105"/>
      <c r="C163" s="104" t="s">
        <v>154</v>
      </c>
      <c r="D163" s="142"/>
      <c r="E163" s="142"/>
      <c r="F163" s="105"/>
      <c r="G163" s="6">
        <v>44197</v>
      </c>
      <c r="H163" s="6">
        <v>44561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43"/>
    </row>
    <row r="164" spans="1:27" s="42" customFormat="1" ht="14.25" customHeight="1" outlineLevel="1">
      <c r="A164" s="106"/>
      <c r="B164" s="107"/>
      <c r="C164" s="106"/>
      <c r="D164" s="143"/>
      <c r="E164" s="143"/>
      <c r="F164" s="107"/>
      <c r="G164" s="6">
        <v>44562</v>
      </c>
      <c r="H164" s="6">
        <v>44926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43"/>
    </row>
    <row r="165" spans="1:27" s="42" customFormat="1" ht="14.25" customHeight="1" outlineLevel="1">
      <c r="A165" s="108"/>
      <c r="B165" s="109"/>
      <c r="C165" s="108"/>
      <c r="D165" s="144"/>
      <c r="E165" s="144"/>
      <c r="F165" s="109"/>
      <c r="G165" s="6">
        <v>44927</v>
      </c>
      <c r="H165" s="6">
        <v>45291</v>
      </c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43"/>
    </row>
    <row r="166" spans="1:27" s="42" customFormat="1" ht="14.25" customHeight="1" outlineLevel="1">
      <c r="A166" s="104" t="s">
        <v>116</v>
      </c>
      <c r="B166" s="105"/>
      <c r="C166" s="104" t="s">
        <v>155</v>
      </c>
      <c r="D166" s="142"/>
      <c r="E166" s="142"/>
      <c r="F166" s="105"/>
      <c r="G166" s="6">
        <v>44197</v>
      </c>
      <c r="H166" s="6">
        <v>44561</v>
      </c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43"/>
    </row>
    <row r="167" spans="1:27" s="42" customFormat="1" ht="14.25" customHeight="1" outlineLevel="1">
      <c r="A167" s="106"/>
      <c r="B167" s="107"/>
      <c r="C167" s="106"/>
      <c r="D167" s="143"/>
      <c r="E167" s="143"/>
      <c r="F167" s="107"/>
      <c r="G167" s="6">
        <v>44562</v>
      </c>
      <c r="H167" s="6">
        <v>44926</v>
      </c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43"/>
    </row>
    <row r="168" spans="1:26" s="45" customFormat="1" ht="9.75" customHeight="1">
      <c r="A168" s="108"/>
      <c r="B168" s="109"/>
      <c r="C168" s="108"/>
      <c r="D168" s="144"/>
      <c r="E168" s="144"/>
      <c r="F168" s="109"/>
      <c r="G168" s="6">
        <v>44927</v>
      </c>
      <c r="H168" s="6">
        <v>45291</v>
      </c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s="42" customFormat="1" ht="31.5" customHeight="1">
      <c r="A169" s="173" t="s">
        <v>213</v>
      </c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5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s="42" customFormat="1" ht="75" customHeight="1" outlineLevel="1">
      <c r="A170" s="16" t="s">
        <v>91</v>
      </c>
      <c r="B170" s="114" t="s">
        <v>63</v>
      </c>
      <c r="C170" s="115"/>
      <c r="D170" s="115"/>
      <c r="E170" s="115"/>
      <c r="F170" s="56" t="s">
        <v>37</v>
      </c>
      <c r="G170" s="58">
        <v>44197</v>
      </c>
      <c r="H170" s="58">
        <v>45291</v>
      </c>
      <c r="I170" s="54"/>
      <c r="J170" s="17"/>
      <c r="K170" s="15">
        <f>L170+M170+N170</f>
        <v>1338000</v>
      </c>
      <c r="L170" s="15">
        <f>L171+L172+L173</f>
        <v>1338000</v>
      </c>
      <c r="M170" s="15">
        <f>M171+M172+M173</f>
        <v>0</v>
      </c>
      <c r="N170" s="15">
        <f>N171+N172+N173</f>
        <v>0</v>
      </c>
      <c r="O170" s="54"/>
      <c r="P170" s="54" t="s">
        <v>10</v>
      </c>
      <c r="Q170" s="54"/>
      <c r="R170" s="54"/>
      <c r="S170" s="54"/>
      <c r="T170" s="54" t="s">
        <v>10</v>
      </c>
      <c r="U170" s="54"/>
      <c r="V170" s="54"/>
      <c r="W170" s="54"/>
      <c r="X170" s="54" t="s">
        <v>10</v>
      </c>
      <c r="Y170" s="54"/>
      <c r="Z170" s="54"/>
    </row>
    <row r="171" spans="1:26" s="42" customFormat="1" ht="63" customHeight="1" outlineLevel="1">
      <c r="A171" s="30" t="s">
        <v>197</v>
      </c>
      <c r="B171" s="30" t="s">
        <v>38</v>
      </c>
      <c r="C171" s="14"/>
      <c r="D171" s="30" t="s">
        <v>127</v>
      </c>
      <c r="E171" s="30" t="s">
        <v>23</v>
      </c>
      <c r="F171" s="30" t="s">
        <v>39</v>
      </c>
      <c r="G171" s="58">
        <v>44197</v>
      </c>
      <c r="H171" s="58">
        <v>45291</v>
      </c>
      <c r="I171" s="18"/>
      <c r="J171" s="18"/>
      <c r="K171" s="4">
        <v>0</v>
      </c>
      <c r="L171" s="4">
        <v>1337500</v>
      </c>
      <c r="M171" s="4">
        <v>0</v>
      </c>
      <c r="N171" s="4">
        <v>0</v>
      </c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s="42" customFormat="1" ht="43.5" customHeight="1" outlineLevel="1">
      <c r="A172" s="30" t="s">
        <v>352</v>
      </c>
      <c r="B172" s="91" t="s">
        <v>348</v>
      </c>
      <c r="C172" s="96"/>
      <c r="D172" s="97" t="s">
        <v>127</v>
      </c>
      <c r="E172" s="97" t="s">
        <v>23</v>
      </c>
      <c r="F172" s="91" t="s">
        <v>349</v>
      </c>
      <c r="G172" s="58">
        <v>44197</v>
      </c>
      <c r="H172" s="58">
        <v>45291</v>
      </c>
      <c r="I172" s="18"/>
      <c r="J172" s="18"/>
      <c r="K172" s="4">
        <v>0</v>
      </c>
      <c r="L172" s="4">
        <v>500</v>
      </c>
      <c r="M172" s="4">
        <v>0</v>
      </c>
      <c r="N172" s="4">
        <v>0</v>
      </c>
      <c r="O172" s="50"/>
      <c r="P172" s="50" t="s">
        <v>10</v>
      </c>
      <c r="Q172" s="50"/>
      <c r="R172" s="50"/>
      <c r="S172" s="50"/>
      <c r="T172" s="50" t="s">
        <v>10</v>
      </c>
      <c r="U172" s="50"/>
      <c r="V172" s="50"/>
      <c r="W172" s="50"/>
      <c r="X172" s="50" t="s">
        <v>10</v>
      </c>
      <c r="Y172" s="50"/>
      <c r="Z172" s="50"/>
    </row>
    <row r="173" spans="1:26" s="42" customFormat="1" ht="56.25" customHeight="1" outlineLevel="1">
      <c r="A173" s="81" t="s">
        <v>353</v>
      </c>
      <c r="B173" s="91" t="s">
        <v>350</v>
      </c>
      <c r="C173" s="96"/>
      <c r="D173" s="97" t="s">
        <v>128</v>
      </c>
      <c r="E173" s="97" t="s">
        <v>23</v>
      </c>
      <c r="F173" s="91" t="s">
        <v>351</v>
      </c>
      <c r="G173" s="58">
        <v>44197</v>
      </c>
      <c r="H173" s="58">
        <v>45291</v>
      </c>
      <c r="I173" s="18"/>
      <c r="J173" s="18"/>
      <c r="K173" s="4">
        <v>0</v>
      </c>
      <c r="L173" s="4">
        <v>0</v>
      </c>
      <c r="M173" s="4">
        <v>0</v>
      </c>
      <c r="N173" s="4">
        <v>0</v>
      </c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s="45" customFormat="1" ht="12.75" customHeight="1" outlineLevel="1">
      <c r="A174" s="114" t="s">
        <v>117</v>
      </c>
      <c r="B174" s="114"/>
      <c r="C174" s="114" t="s">
        <v>105</v>
      </c>
      <c r="D174" s="128"/>
      <c r="E174" s="128"/>
      <c r="F174" s="128"/>
      <c r="G174" s="6">
        <v>44197</v>
      </c>
      <c r="H174" s="6">
        <v>44561</v>
      </c>
      <c r="I174" s="17"/>
      <c r="J174" s="17"/>
      <c r="K174" s="17"/>
      <c r="L174" s="17"/>
      <c r="M174" s="17"/>
      <c r="N174" s="17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s="42" customFormat="1" ht="15.75" customHeight="1" outlineLevel="1">
      <c r="A175" s="114"/>
      <c r="B175" s="114"/>
      <c r="C175" s="128"/>
      <c r="D175" s="128"/>
      <c r="E175" s="128"/>
      <c r="F175" s="128"/>
      <c r="G175" s="6">
        <v>44562</v>
      </c>
      <c r="H175" s="6">
        <v>44926</v>
      </c>
      <c r="I175" s="17"/>
      <c r="J175" s="17"/>
      <c r="K175" s="17"/>
      <c r="L175" s="17"/>
      <c r="M175" s="17"/>
      <c r="N175" s="17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s="42" customFormat="1" ht="21.75" customHeight="1">
      <c r="A176" s="114"/>
      <c r="B176" s="114"/>
      <c r="C176" s="128"/>
      <c r="D176" s="128"/>
      <c r="E176" s="128"/>
      <c r="F176" s="128"/>
      <c r="G176" s="6">
        <v>44927</v>
      </c>
      <c r="H176" s="6">
        <v>45291</v>
      </c>
      <c r="I176" s="17"/>
      <c r="J176" s="17"/>
      <c r="K176" s="17"/>
      <c r="L176" s="17"/>
      <c r="M176" s="17"/>
      <c r="N176" s="17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s="42" customFormat="1" ht="75" customHeight="1" outlineLevel="1">
      <c r="A177" s="70" t="s">
        <v>198</v>
      </c>
      <c r="B177" s="114" t="s">
        <v>229</v>
      </c>
      <c r="C177" s="128"/>
      <c r="D177" s="128"/>
      <c r="E177" s="128"/>
      <c r="F177" s="56" t="s">
        <v>144</v>
      </c>
      <c r="G177" s="58">
        <v>44197</v>
      </c>
      <c r="H177" s="58">
        <v>45291</v>
      </c>
      <c r="I177" s="19"/>
      <c r="J177" s="17"/>
      <c r="K177" s="15">
        <f>L177+M177+N177</f>
        <v>1040000</v>
      </c>
      <c r="L177" s="15">
        <f>L178</f>
        <v>340000</v>
      </c>
      <c r="M177" s="15">
        <f>M178</f>
        <v>350000</v>
      </c>
      <c r="N177" s="15">
        <f>N178</f>
        <v>350000</v>
      </c>
      <c r="O177" s="54" t="s">
        <v>10</v>
      </c>
      <c r="P177" s="54" t="s">
        <v>10</v>
      </c>
      <c r="Q177" s="54" t="s">
        <v>10</v>
      </c>
      <c r="R177" s="54" t="s">
        <v>10</v>
      </c>
      <c r="S177" s="54" t="s">
        <v>10</v>
      </c>
      <c r="T177" s="54" t="s">
        <v>10</v>
      </c>
      <c r="U177" s="54" t="s">
        <v>10</v>
      </c>
      <c r="V177" s="54" t="s">
        <v>10</v>
      </c>
      <c r="W177" s="54" t="s">
        <v>10</v>
      </c>
      <c r="X177" s="54" t="s">
        <v>10</v>
      </c>
      <c r="Y177" s="54" t="s">
        <v>10</v>
      </c>
      <c r="Z177" s="54" t="s">
        <v>10</v>
      </c>
    </row>
    <row r="178" spans="1:26" s="42" customFormat="1" ht="61.5" customHeight="1" outlineLevel="1">
      <c r="A178" s="68" t="s">
        <v>199</v>
      </c>
      <c r="B178" s="30" t="s">
        <v>51</v>
      </c>
      <c r="C178" s="68"/>
      <c r="D178" s="30" t="s">
        <v>127</v>
      </c>
      <c r="E178" s="30" t="s">
        <v>23</v>
      </c>
      <c r="F178" s="56" t="s">
        <v>144</v>
      </c>
      <c r="G178" s="58">
        <v>44197</v>
      </c>
      <c r="H178" s="58">
        <v>45291</v>
      </c>
      <c r="I178" s="18" t="s">
        <v>161</v>
      </c>
      <c r="J178" s="18">
        <v>1</v>
      </c>
      <c r="K178" s="4">
        <f>L178+M178+N178</f>
        <v>1040000</v>
      </c>
      <c r="L178" s="4">
        <v>340000</v>
      </c>
      <c r="M178" s="4">
        <v>350000</v>
      </c>
      <c r="N178" s="4">
        <v>350000</v>
      </c>
      <c r="O178" s="50" t="s">
        <v>10</v>
      </c>
      <c r="P178" s="50" t="s">
        <v>10</v>
      </c>
      <c r="Q178" s="50" t="s">
        <v>10</v>
      </c>
      <c r="R178" s="50" t="s">
        <v>10</v>
      </c>
      <c r="S178" s="50" t="s">
        <v>10</v>
      </c>
      <c r="T178" s="50" t="s">
        <v>10</v>
      </c>
      <c r="U178" s="50" t="s">
        <v>10</v>
      </c>
      <c r="V178" s="50" t="s">
        <v>10</v>
      </c>
      <c r="W178" s="50" t="s">
        <v>10</v>
      </c>
      <c r="X178" s="50" t="s">
        <v>10</v>
      </c>
      <c r="Y178" s="50" t="s">
        <v>10</v>
      </c>
      <c r="Z178" s="50" t="s">
        <v>10</v>
      </c>
    </row>
    <row r="179" spans="1:26" s="42" customFormat="1" ht="14.25" customHeight="1" outlineLevel="1">
      <c r="A179" s="114" t="s">
        <v>121</v>
      </c>
      <c r="B179" s="114"/>
      <c r="C179" s="114" t="s">
        <v>103</v>
      </c>
      <c r="D179" s="114"/>
      <c r="E179" s="114"/>
      <c r="F179" s="114"/>
      <c r="G179" s="6">
        <v>44197</v>
      </c>
      <c r="H179" s="6">
        <v>44561</v>
      </c>
      <c r="I179" s="17"/>
      <c r="J179" s="17"/>
      <c r="K179" s="17"/>
      <c r="L179" s="17"/>
      <c r="M179" s="17"/>
      <c r="N179" s="17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s="42" customFormat="1" ht="14.25" customHeight="1" outlineLevel="1">
      <c r="A180" s="114"/>
      <c r="B180" s="114"/>
      <c r="C180" s="114"/>
      <c r="D180" s="114"/>
      <c r="E180" s="114"/>
      <c r="F180" s="114"/>
      <c r="G180" s="6">
        <v>44562</v>
      </c>
      <c r="H180" s="6">
        <v>44926</v>
      </c>
      <c r="I180" s="17"/>
      <c r="J180" s="17"/>
      <c r="K180" s="17"/>
      <c r="L180" s="17"/>
      <c r="M180" s="17"/>
      <c r="N180" s="17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s="45" customFormat="1" ht="11.25" customHeight="1">
      <c r="A181" s="114"/>
      <c r="B181" s="114"/>
      <c r="C181" s="114"/>
      <c r="D181" s="114"/>
      <c r="E181" s="114"/>
      <c r="F181" s="114"/>
      <c r="G181" s="6">
        <v>44927</v>
      </c>
      <c r="H181" s="6">
        <v>45291</v>
      </c>
      <c r="I181" s="17"/>
      <c r="J181" s="17"/>
      <c r="K181" s="17"/>
      <c r="L181" s="17"/>
      <c r="M181" s="17"/>
      <c r="N181" s="17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s="42" customFormat="1" ht="30" customHeight="1">
      <c r="A182" s="173" t="s">
        <v>304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5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s="42" customFormat="1" ht="72.75" customHeight="1" outlineLevel="1">
      <c r="A183" s="16" t="s">
        <v>305</v>
      </c>
      <c r="B183" s="114" t="s">
        <v>306</v>
      </c>
      <c r="C183" s="115"/>
      <c r="D183" s="115"/>
      <c r="E183" s="115"/>
      <c r="F183" s="56" t="s">
        <v>37</v>
      </c>
      <c r="G183" s="58">
        <v>44562</v>
      </c>
      <c r="H183" s="58">
        <v>45291</v>
      </c>
      <c r="I183" s="54"/>
      <c r="J183" s="17"/>
      <c r="K183" s="15">
        <f>L183+M183+N183</f>
        <v>10300</v>
      </c>
      <c r="L183" s="15">
        <f>L184</f>
        <v>0</v>
      </c>
      <c r="M183" s="15">
        <f>M184</f>
        <v>10300</v>
      </c>
      <c r="N183" s="15">
        <f>N184</f>
        <v>0</v>
      </c>
      <c r="O183" s="54"/>
      <c r="P183" s="54" t="s">
        <v>10</v>
      </c>
      <c r="Q183" s="54"/>
      <c r="R183" s="54"/>
      <c r="S183" s="54"/>
      <c r="T183" s="54" t="s">
        <v>10</v>
      </c>
      <c r="U183" s="54"/>
      <c r="V183" s="54"/>
      <c r="W183" s="54"/>
      <c r="X183" s="54" t="s">
        <v>10</v>
      </c>
      <c r="Y183" s="54"/>
      <c r="Z183" s="54"/>
    </row>
    <row r="184" spans="1:26" s="42" customFormat="1" ht="120.75" customHeight="1" outlineLevel="1">
      <c r="A184" s="30" t="s">
        <v>308</v>
      </c>
      <c r="B184" s="30" t="s">
        <v>307</v>
      </c>
      <c r="C184" s="14"/>
      <c r="D184" s="30" t="s">
        <v>127</v>
      </c>
      <c r="E184" s="30" t="s">
        <v>23</v>
      </c>
      <c r="F184" s="30" t="s">
        <v>354</v>
      </c>
      <c r="G184" s="58">
        <v>44562</v>
      </c>
      <c r="H184" s="58">
        <v>45291</v>
      </c>
      <c r="I184" s="18"/>
      <c r="J184" s="18"/>
      <c r="K184" s="4">
        <f>L184+M184+N184</f>
        <v>10300</v>
      </c>
      <c r="L184" s="4">
        <f>'[1]Лист1'!$K$84</f>
        <v>0</v>
      </c>
      <c r="M184" s="4">
        <v>10300</v>
      </c>
      <c r="N184" s="4">
        <v>0</v>
      </c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s="42" customFormat="1" ht="24.75" customHeight="1" outlineLevel="1">
      <c r="A185" s="129" t="s">
        <v>145</v>
      </c>
      <c r="B185" s="129"/>
      <c r="C185" s="139"/>
      <c r="D185" s="130" t="s">
        <v>355</v>
      </c>
      <c r="E185" s="131"/>
      <c r="F185" s="132"/>
      <c r="G185" s="58">
        <v>44562</v>
      </c>
      <c r="H185" s="58">
        <v>45291</v>
      </c>
      <c r="I185" s="18"/>
      <c r="J185" s="18"/>
      <c r="K185" s="4"/>
      <c r="L185" s="4"/>
      <c r="M185" s="4"/>
      <c r="N185" s="4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s="42" customFormat="1" ht="21" customHeight="1" outlineLevel="1">
      <c r="A186" s="129"/>
      <c r="B186" s="129"/>
      <c r="C186" s="140"/>
      <c r="D186" s="133"/>
      <c r="E186" s="134"/>
      <c r="F186" s="135"/>
      <c r="G186" s="58">
        <v>44562</v>
      </c>
      <c r="H186" s="58">
        <v>45291</v>
      </c>
      <c r="I186" s="18"/>
      <c r="J186" s="18"/>
      <c r="K186" s="4"/>
      <c r="L186" s="4"/>
      <c r="M186" s="4"/>
      <c r="N186" s="4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s="42" customFormat="1" ht="14.25" customHeight="1">
      <c r="A187" s="129"/>
      <c r="B187" s="129"/>
      <c r="C187" s="141"/>
      <c r="D187" s="136"/>
      <c r="E187" s="137"/>
      <c r="F187" s="138"/>
      <c r="G187" s="58">
        <v>44562</v>
      </c>
      <c r="H187" s="58">
        <v>45291</v>
      </c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s="42" customFormat="1" ht="18.75" customHeight="1">
      <c r="A188" s="110" t="s">
        <v>94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2"/>
    </row>
    <row r="189" spans="1:26" s="42" customFormat="1" ht="27.75" customHeight="1">
      <c r="A189" s="165" t="s">
        <v>200</v>
      </c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9"/>
    </row>
    <row r="190" spans="1:26" s="42" customFormat="1" ht="87" customHeight="1" outlineLevel="1">
      <c r="A190" s="55" t="s">
        <v>20</v>
      </c>
      <c r="B190" s="114" t="s">
        <v>65</v>
      </c>
      <c r="C190" s="114"/>
      <c r="D190" s="114"/>
      <c r="E190" s="114"/>
      <c r="F190" s="56" t="s">
        <v>66</v>
      </c>
      <c r="G190" s="58">
        <v>44197</v>
      </c>
      <c r="H190" s="58">
        <v>45291</v>
      </c>
      <c r="I190" s="59"/>
      <c r="J190" s="59"/>
      <c r="K190" s="60">
        <f>L190+M190+N190</f>
        <v>554000</v>
      </c>
      <c r="L190" s="60">
        <f>L191</f>
        <v>554000</v>
      </c>
      <c r="M190" s="60">
        <f>M191</f>
        <v>0</v>
      </c>
      <c r="N190" s="60">
        <f>N191</f>
        <v>0</v>
      </c>
      <c r="O190" s="54"/>
      <c r="P190" s="54" t="s">
        <v>10</v>
      </c>
      <c r="Q190" s="54"/>
      <c r="R190" s="54"/>
      <c r="S190" s="54"/>
      <c r="T190" s="54" t="s">
        <v>10</v>
      </c>
      <c r="U190" s="54"/>
      <c r="V190" s="54"/>
      <c r="W190" s="54"/>
      <c r="X190" s="54" t="s">
        <v>10</v>
      </c>
      <c r="Y190" s="54"/>
      <c r="Z190" s="54"/>
    </row>
    <row r="191" spans="1:26" s="42" customFormat="1" ht="97.5" customHeight="1" outlineLevel="1">
      <c r="A191" s="20" t="s">
        <v>201</v>
      </c>
      <c r="B191" s="30" t="s">
        <v>67</v>
      </c>
      <c r="C191" s="30"/>
      <c r="D191" s="30" t="s">
        <v>128</v>
      </c>
      <c r="E191" s="30" t="s">
        <v>23</v>
      </c>
      <c r="F191" s="30" t="s">
        <v>68</v>
      </c>
      <c r="G191" s="58">
        <v>44197</v>
      </c>
      <c r="H191" s="58">
        <v>45291</v>
      </c>
      <c r="I191" s="52" t="s">
        <v>291</v>
      </c>
      <c r="J191" s="52">
        <v>5</v>
      </c>
      <c r="K191" s="60">
        <f>L191+M191+N191</f>
        <v>554000</v>
      </c>
      <c r="L191" s="1">
        <f>631000-77000</f>
        <v>554000</v>
      </c>
      <c r="M191" s="1">
        <v>0</v>
      </c>
      <c r="N191" s="1">
        <v>0</v>
      </c>
      <c r="O191" s="50"/>
      <c r="P191" s="50" t="s">
        <v>10</v>
      </c>
      <c r="Q191" s="50"/>
      <c r="R191" s="50"/>
      <c r="S191" s="50"/>
      <c r="T191" s="50" t="s">
        <v>10</v>
      </c>
      <c r="U191" s="50"/>
      <c r="V191" s="50"/>
      <c r="W191" s="50"/>
      <c r="X191" s="50" t="s">
        <v>10</v>
      </c>
      <c r="Y191" s="50"/>
      <c r="Z191" s="50"/>
    </row>
    <row r="192" spans="1:26" s="42" customFormat="1" ht="13.5" customHeight="1" outlineLevel="1">
      <c r="A192" s="129" t="s">
        <v>149</v>
      </c>
      <c r="B192" s="129"/>
      <c r="C192" s="114"/>
      <c r="D192" s="114" t="s">
        <v>107</v>
      </c>
      <c r="E192" s="114"/>
      <c r="F192" s="114"/>
      <c r="G192" s="6">
        <v>44197</v>
      </c>
      <c r="H192" s="6">
        <v>44561</v>
      </c>
      <c r="I192" s="59"/>
      <c r="J192" s="59"/>
      <c r="K192" s="8"/>
      <c r="L192" s="3"/>
      <c r="M192" s="3"/>
      <c r="N192" s="3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37" s="42" customFormat="1" ht="13.5" customHeight="1" outlineLevel="1">
      <c r="A193" s="129"/>
      <c r="B193" s="129"/>
      <c r="C193" s="114"/>
      <c r="D193" s="114"/>
      <c r="E193" s="114"/>
      <c r="F193" s="114"/>
      <c r="G193" s="6">
        <v>44562</v>
      </c>
      <c r="H193" s="6">
        <v>44926</v>
      </c>
      <c r="I193" s="59"/>
      <c r="J193" s="59"/>
      <c r="K193" s="8"/>
      <c r="L193" s="3"/>
      <c r="M193" s="3"/>
      <c r="N193" s="3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26" s="9" customFormat="1" ht="13.5" customHeight="1" outlineLevel="1">
      <c r="A194" s="129"/>
      <c r="B194" s="129"/>
      <c r="C194" s="114"/>
      <c r="D194" s="114"/>
      <c r="E194" s="114"/>
      <c r="F194" s="114"/>
      <c r="G194" s="6">
        <v>44927</v>
      </c>
      <c r="H194" s="6">
        <v>45291</v>
      </c>
      <c r="I194" s="59"/>
      <c r="J194" s="59"/>
      <c r="K194" s="8"/>
      <c r="L194" s="3"/>
      <c r="M194" s="3"/>
      <c r="N194" s="3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s="9" customFormat="1" ht="13.5" customHeight="1" outlineLevel="1">
      <c r="A195" s="129" t="s">
        <v>156</v>
      </c>
      <c r="B195" s="129"/>
      <c r="C195" s="114"/>
      <c r="D195" s="114" t="s">
        <v>106</v>
      </c>
      <c r="E195" s="114"/>
      <c r="F195" s="114"/>
      <c r="G195" s="6">
        <v>44197</v>
      </c>
      <c r="H195" s="6">
        <v>44561</v>
      </c>
      <c r="I195" s="59"/>
      <c r="J195" s="59"/>
      <c r="K195" s="8"/>
      <c r="L195" s="3"/>
      <c r="M195" s="3"/>
      <c r="N195" s="3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s="9" customFormat="1" ht="19.5" customHeight="1" outlineLevel="1">
      <c r="A196" s="129"/>
      <c r="B196" s="129"/>
      <c r="C196" s="114"/>
      <c r="D196" s="114"/>
      <c r="E196" s="114"/>
      <c r="F196" s="114"/>
      <c r="G196" s="6">
        <v>44562</v>
      </c>
      <c r="H196" s="6">
        <v>44926</v>
      </c>
      <c r="I196" s="59"/>
      <c r="J196" s="59"/>
      <c r="K196" s="8"/>
      <c r="L196" s="3"/>
      <c r="M196" s="3"/>
      <c r="N196" s="3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s="9" customFormat="1" ht="20.25" customHeight="1">
      <c r="A197" s="129"/>
      <c r="B197" s="129"/>
      <c r="C197" s="114"/>
      <c r="D197" s="114"/>
      <c r="E197" s="114"/>
      <c r="F197" s="114"/>
      <c r="G197" s="6">
        <v>44927</v>
      </c>
      <c r="H197" s="6">
        <v>45291</v>
      </c>
      <c r="I197" s="59"/>
      <c r="J197" s="59"/>
      <c r="K197" s="8"/>
      <c r="L197" s="3"/>
      <c r="M197" s="3"/>
      <c r="N197" s="3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s="9" customFormat="1" ht="84.75" customHeight="1" outlineLevel="1">
      <c r="A198" s="53" t="s">
        <v>202</v>
      </c>
      <c r="B198" s="104" t="s">
        <v>309</v>
      </c>
      <c r="C198" s="163"/>
      <c r="D198" s="163"/>
      <c r="E198" s="164"/>
      <c r="F198" s="56" t="s">
        <v>118</v>
      </c>
      <c r="G198" s="58">
        <v>44197</v>
      </c>
      <c r="H198" s="58">
        <v>45291</v>
      </c>
      <c r="I198" s="58"/>
      <c r="J198" s="59"/>
      <c r="K198" s="60">
        <f>L198+M198+N198</f>
        <v>2615600.01</v>
      </c>
      <c r="L198" s="57">
        <f>L199+L200</f>
        <v>1055266.67</v>
      </c>
      <c r="M198" s="57">
        <f>M199+M200</f>
        <v>780166.67</v>
      </c>
      <c r="N198" s="57">
        <f>N199+N200</f>
        <v>780166.67</v>
      </c>
      <c r="O198" s="54" t="s">
        <v>10</v>
      </c>
      <c r="P198" s="54" t="s">
        <v>10</v>
      </c>
      <c r="Q198" s="54"/>
      <c r="R198" s="54"/>
      <c r="S198" s="54" t="s">
        <v>10</v>
      </c>
      <c r="T198" s="54" t="s">
        <v>10</v>
      </c>
      <c r="U198" s="54"/>
      <c r="V198" s="54"/>
      <c r="W198" s="54" t="s">
        <v>10</v>
      </c>
      <c r="X198" s="54" t="s">
        <v>10</v>
      </c>
      <c r="Y198" s="54"/>
      <c r="Z198" s="54"/>
    </row>
    <row r="199" spans="1:26" s="9" customFormat="1" ht="81" customHeight="1" outlineLevel="1">
      <c r="A199" s="53" t="s">
        <v>203</v>
      </c>
      <c r="B199" s="30" t="s">
        <v>256</v>
      </c>
      <c r="C199" s="68"/>
      <c r="D199" s="30" t="s">
        <v>127</v>
      </c>
      <c r="E199" s="30" t="s">
        <v>23</v>
      </c>
      <c r="F199" s="30" t="s">
        <v>69</v>
      </c>
      <c r="G199" s="58">
        <v>44197</v>
      </c>
      <c r="H199" s="58">
        <v>45291</v>
      </c>
      <c r="I199" s="52" t="s">
        <v>255</v>
      </c>
      <c r="J199" s="52">
        <v>5</v>
      </c>
      <c r="K199" s="60">
        <f>L199+M199+N199</f>
        <v>2340500.0100000002</v>
      </c>
      <c r="L199" s="1">
        <f>793000-5133.33-7700</f>
        <v>780166.67</v>
      </c>
      <c r="M199" s="1">
        <f>793000-5133.33-7700</f>
        <v>780166.67</v>
      </c>
      <c r="N199" s="1">
        <f>793000-5133.33-7700</f>
        <v>780166.67</v>
      </c>
      <c r="O199" s="50" t="s">
        <v>10</v>
      </c>
      <c r="P199" s="50"/>
      <c r="Q199" s="50"/>
      <c r="R199" s="50"/>
      <c r="S199" s="50" t="s">
        <v>10</v>
      </c>
      <c r="T199" s="50"/>
      <c r="U199" s="50"/>
      <c r="V199" s="50"/>
      <c r="W199" s="50" t="s">
        <v>10</v>
      </c>
      <c r="X199" s="50"/>
      <c r="Y199" s="50"/>
      <c r="Z199" s="50"/>
    </row>
    <row r="200" spans="1:26" s="9" customFormat="1" ht="60.75" customHeight="1" outlineLevel="1">
      <c r="A200" s="53" t="s">
        <v>204</v>
      </c>
      <c r="B200" s="30" t="s">
        <v>257</v>
      </c>
      <c r="C200" s="68"/>
      <c r="D200" s="30" t="s">
        <v>127</v>
      </c>
      <c r="E200" s="30" t="s">
        <v>23</v>
      </c>
      <c r="F200" s="30" t="s">
        <v>119</v>
      </c>
      <c r="G200" s="58">
        <v>44197</v>
      </c>
      <c r="H200" s="58">
        <v>45291</v>
      </c>
      <c r="I200" s="52" t="s">
        <v>254</v>
      </c>
      <c r="J200" s="52">
        <v>5</v>
      </c>
      <c r="K200" s="60">
        <f>L200+M200+N200</f>
        <v>275100</v>
      </c>
      <c r="L200" s="1">
        <f>270000+50000-44900</f>
        <v>275100</v>
      </c>
      <c r="M200" s="1">
        <v>0</v>
      </c>
      <c r="N200" s="1">
        <v>0</v>
      </c>
      <c r="O200" s="50"/>
      <c r="P200" s="50" t="s">
        <v>10</v>
      </c>
      <c r="Q200" s="50"/>
      <c r="R200" s="50"/>
      <c r="S200" s="50"/>
      <c r="T200" s="50" t="s">
        <v>10</v>
      </c>
      <c r="U200" s="50"/>
      <c r="V200" s="50"/>
      <c r="W200" s="50"/>
      <c r="X200" s="50" t="s">
        <v>10</v>
      </c>
      <c r="Y200" s="50"/>
      <c r="Z200" s="50"/>
    </row>
    <row r="201" spans="1:27" s="9" customFormat="1" ht="14.25" customHeight="1" outlineLevel="1">
      <c r="A201" s="158" t="s">
        <v>157</v>
      </c>
      <c r="B201" s="128"/>
      <c r="C201" s="128"/>
      <c r="D201" s="114" t="s">
        <v>113</v>
      </c>
      <c r="E201" s="128"/>
      <c r="F201" s="128"/>
      <c r="G201" s="58">
        <v>44197</v>
      </c>
      <c r="H201" s="6">
        <v>44561</v>
      </c>
      <c r="I201" s="59"/>
      <c r="J201" s="59"/>
      <c r="K201" s="3"/>
      <c r="L201" s="3"/>
      <c r="M201" s="3"/>
      <c r="N201" s="3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46"/>
    </row>
    <row r="202" spans="1:26" s="9" customFormat="1" ht="14.25" customHeight="1" outlineLevel="1">
      <c r="A202" s="128"/>
      <c r="B202" s="128"/>
      <c r="C202" s="128"/>
      <c r="D202" s="128"/>
      <c r="E202" s="128"/>
      <c r="F202" s="128"/>
      <c r="G202" s="6">
        <v>44562</v>
      </c>
      <c r="H202" s="6">
        <v>44926</v>
      </c>
      <c r="I202" s="59"/>
      <c r="J202" s="59"/>
      <c r="K202" s="3"/>
      <c r="L202" s="3"/>
      <c r="M202" s="3"/>
      <c r="N202" s="3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s="9" customFormat="1" ht="14.25" customHeight="1" outlineLevel="1">
      <c r="A203" s="128"/>
      <c r="B203" s="128"/>
      <c r="C203" s="128"/>
      <c r="D203" s="128"/>
      <c r="E203" s="128"/>
      <c r="F203" s="128"/>
      <c r="G203" s="6">
        <v>44927</v>
      </c>
      <c r="H203" s="6">
        <v>45291</v>
      </c>
      <c r="I203" s="59"/>
      <c r="J203" s="59"/>
      <c r="K203" s="3"/>
      <c r="L203" s="3"/>
      <c r="M203" s="3"/>
      <c r="N203" s="3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s="9" customFormat="1" ht="21" customHeight="1" outlineLevel="1">
      <c r="A204" s="114" t="s">
        <v>158</v>
      </c>
      <c r="B204" s="114"/>
      <c r="C204" s="128"/>
      <c r="D204" s="114" t="s">
        <v>120</v>
      </c>
      <c r="E204" s="114"/>
      <c r="F204" s="114"/>
      <c r="G204" s="6">
        <v>44197</v>
      </c>
      <c r="H204" s="6">
        <v>44561</v>
      </c>
      <c r="I204" s="59"/>
      <c r="J204" s="59"/>
      <c r="K204" s="3"/>
      <c r="L204" s="3"/>
      <c r="M204" s="3"/>
      <c r="N204" s="3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s="9" customFormat="1" ht="18" customHeight="1" outlineLevel="1">
      <c r="A205" s="114"/>
      <c r="B205" s="114"/>
      <c r="C205" s="128"/>
      <c r="D205" s="114"/>
      <c r="E205" s="114"/>
      <c r="F205" s="114"/>
      <c r="G205" s="6">
        <v>44562</v>
      </c>
      <c r="H205" s="6">
        <v>44926</v>
      </c>
      <c r="I205" s="59"/>
      <c r="J205" s="59"/>
      <c r="K205" s="3"/>
      <c r="L205" s="3"/>
      <c r="M205" s="3"/>
      <c r="N205" s="3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s="9" customFormat="1" ht="11.25" customHeight="1" outlineLevel="1">
      <c r="A206" s="114"/>
      <c r="B206" s="114"/>
      <c r="C206" s="128"/>
      <c r="D206" s="114"/>
      <c r="E206" s="114"/>
      <c r="F206" s="114"/>
      <c r="G206" s="6">
        <v>44927</v>
      </c>
      <c r="H206" s="6">
        <v>45291</v>
      </c>
      <c r="I206" s="59"/>
      <c r="J206" s="59"/>
      <c r="K206" s="3"/>
      <c r="L206" s="3"/>
      <c r="M206" s="3"/>
      <c r="N206" s="3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s="9" customFormat="1" ht="14.25" customHeight="1" outlineLevel="1">
      <c r="A207" s="158" t="s">
        <v>269</v>
      </c>
      <c r="B207" s="128"/>
      <c r="C207" s="128"/>
      <c r="D207" s="114" t="s">
        <v>113</v>
      </c>
      <c r="E207" s="128"/>
      <c r="F207" s="128"/>
      <c r="G207" s="6">
        <v>44197</v>
      </c>
      <c r="H207" s="6">
        <v>44561</v>
      </c>
      <c r="I207" s="59"/>
      <c r="J207" s="59"/>
      <c r="K207" s="3"/>
      <c r="L207" s="3"/>
      <c r="M207" s="3"/>
      <c r="N207" s="3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s="9" customFormat="1" ht="14.25" customHeight="1" outlineLevel="1">
      <c r="A208" s="128"/>
      <c r="B208" s="128"/>
      <c r="C208" s="128"/>
      <c r="D208" s="128"/>
      <c r="E208" s="128"/>
      <c r="F208" s="128"/>
      <c r="G208" s="6">
        <v>44562</v>
      </c>
      <c r="H208" s="6">
        <v>44926</v>
      </c>
      <c r="I208" s="59"/>
      <c r="J208" s="59"/>
      <c r="K208" s="3"/>
      <c r="L208" s="3"/>
      <c r="M208" s="3"/>
      <c r="N208" s="3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s="9" customFormat="1" ht="14.25" customHeight="1" outlineLevel="1">
      <c r="A209" s="128"/>
      <c r="B209" s="128"/>
      <c r="C209" s="128"/>
      <c r="D209" s="128"/>
      <c r="E209" s="128"/>
      <c r="F209" s="128"/>
      <c r="G209" s="6">
        <v>44927</v>
      </c>
      <c r="H209" s="6">
        <v>45291</v>
      </c>
      <c r="I209" s="59"/>
      <c r="J209" s="59"/>
      <c r="K209" s="3"/>
      <c r="L209" s="3"/>
      <c r="M209" s="3"/>
      <c r="N209" s="3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s="9" customFormat="1" ht="14.25" customHeight="1" outlineLevel="1">
      <c r="A210" s="114" t="s">
        <v>359</v>
      </c>
      <c r="B210" s="114"/>
      <c r="C210" s="128"/>
      <c r="D210" s="114" t="s">
        <v>112</v>
      </c>
      <c r="E210" s="114"/>
      <c r="F210" s="114"/>
      <c r="G210" s="6">
        <v>44197</v>
      </c>
      <c r="H210" s="6">
        <v>44561</v>
      </c>
      <c r="I210" s="59"/>
      <c r="J210" s="59"/>
      <c r="K210" s="3"/>
      <c r="L210" s="3"/>
      <c r="M210" s="3"/>
      <c r="N210" s="3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s="9" customFormat="1" ht="13.5" customHeight="1" outlineLevel="1">
      <c r="A211" s="114"/>
      <c r="B211" s="114"/>
      <c r="C211" s="128"/>
      <c r="D211" s="114"/>
      <c r="E211" s="114"/>
      <c r="F211" s="114"/>
      <c r="G211" s="6">
        <v>44562</v>
      </c>
      <c r="H211" s="6">
        <v>44926</v>
      </c>
      <c r="I211" s="59"/>
      <c r="J211" s="59"/>
      <c r="K211" s="3"/>
      <c r="L211" s="3"/>
      <c r="M211" s="3"/>
      <c r="N211" s="3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s="9" customFormat="1" ht="14.25" customHeight="1" outlineLevel="1">
      <c r="A212" s="114"/>
      <c r="B212" s="114"/>
      <c r="C212" s="128"/>
      <c r="D212" s="114"/>
      <c r="E212" s="114"/>
      <c r="F212" s="114"/>
      <c r="G212" s="6">
        <v>44927</v>
      </c>
      <c r="H212" s="6">
        <v>45291</v>
      </c>
      <c r="I212" s="59"/>
      <c r="J212" s="59"/>
      <c r="K212" s="3"/>
      <c r="L212" s="3"/>
      <c r="M212" s="3"/>
      <c r="N212" s="3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26.25" customHeight="1">
      <c r="A213" s="110" t="s">
        <v>95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2"/>
    </row>
    <row r="214" spans="1:26" s="9" customFormat="1" ht="63.75" customHeight="1">
      <c r="A214" s="170" t="s">
        <v>205</v>
      </c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2"/>
    </row>
    <row r="215" spans="1:26" s="9" customFormat="1" ht="77.25" customHeight="1" outlineLevel="1">
      <c r="A215" s="16" t="s">
        <v>206</v>
      </c>
      <c r="B215" s="114" t="s">
        <v>74</v>
      </c>
      <c r="C215" s="128"/>
      <c r="D215" s="128"/>
      <c r="E215" s="128"/>
      <c r="F215" s="56" t="s">
        <v>75</v>
      </c>
      <c r="G215" s="58">
        <v>44197</v>
      </c>
      <c r="H215" s="58">
        <v>45291</v>
      </c>
      <c r="I215" s="17"/>
      <c r="J215" s="17"/>
      <c r="K215" s="15">
        <f>L215+M215+N215</f>
        <v>62447371.05</v>
      </c>
      <c r="L215" s="15">
        <f>L216+L218</f>
        <v>24215919.54</v>
      </c>
      <c r="M215" s="15">
        <f>M216+M218</f>
        <v>19364201.009999998</v>
      </c>
      <c r="N215" s="15">
        <f>N216+N218</f>
        <v>18867250.5</v>
      </c>
      <c r="O215" s="54" t="s">
        <v>10</v>
      </c>
      <c r="P215" s="54" t="s">
        <v>10</v>
      </c>
      <c r="Q215" s="54" t="s">
        <v>10</v>
      </c>
      <c r="R215" s="54" t="s">
        <v>10</v>
      </c>
      <c r="S215" s="54" t="s">
        <v>10</v>
      </c>
      <c r="T215" s="54" t="s">
        <v>10</v>
      </c>
      <c r="U215" s="54" t="s">
        <v>10</v>
      </c>
      <c r="V215" s="54" t="s">
        <v>10</v>
      </c>
      <c r="W215" s="54" t="s">
        <v>10</v>
      </c>
      <c r="X215" s="54" t="s">
        <v>10</v>
      </c>
      <c r="Y215" s="54" t="s">
        <v>10</v>
      </c>
      <c r="Z215" s="54" t="s">
        <v>10</v>
      </c>
    </row>
    <row r="216" spans="1:26" ht="63" customHeight="1" outlineLevel="1">
      <c r="A216" s="81" t="s">
        <v>207</v>
      </c>
      <c r="B216" s="30" t="s">
        <v>76</v>
      </c>
      <c r="C216" s="14"/>
      <c r="D216" s="30" t="s">
        <v>127</v>
      </c>
      <c r="E216" s="30" t="s">
        <v>23</v>
      </c>
      <c r="F216" s="30" t="s">
        <v>75</v>
      </c>
      <c r="G216" s="58">
        <v>44197</v>
      </c>
      <c r="H216" s="58">
        <v>45291</v>
      </c>
      <c r="I216" s="18" t="s">
        <v>162</v>
      </c>
      <c r="J216" s="18">
        <v>1</v>
      </c>
      <c r="K216" s="4">
        <f>L216+M216+N216</f>
        <v>59441371.05</v>
      </c>
      <c r="L216" s="4">
        <f>22822664+4355.54+265000+121900</f>
        <v>23213919.54</v>
      </c>
      <c r="M216" s="4">
        <f>18400000-42932.32+5133.33</f>
        <v>18362201.009999998</v>
      </c>
      <c r="N216" s="4">
        <f>17900000-39882.83+5133.33</f>
        <v>17865250.5</v>
      </c>
      <c r="O216" s="50" t="s">
        <v>10</v>
      </c>
      <c r="P216" s="50" t="s">
        <v>10</v>
      </c>
      <c r="Q216" s="50" t="s">
        <v>10</v>
      </c>
      <c r="R216" s="50" t="s">
        <v>10</v>
      </c>
      <c r="S216" s="50" t="s">
        <v>10</v>
      </c>
      <c r="T216" s="50" t="s">
        <v>10</v>
      </c>
      <c r="U216" s="50" t="s">
        <v>10</v>
      </c>
      <c r="V216" s="50" t="s">
        <v>10</v>
      </c>
      <c r="W216" s="50" t="s">
        <v>10</v>
      </c>
      <c r="X216" s="50" t="s">
        <v>10</v>
      </c>
      <c r="Y216" s="50" t="s">
        <v>10</v>
      </c>
      <c r="Z216" s="50" t="s">
        <v>10</v>
      </c>
    </row>
    <row r="217" spans="1:26" ht="63" customHeight="1" outlineLevel="1">
      <c r="A217" s="81" t="s">
        <v>208</v>
      </c>
      <c r="B217" s="91" t="s">
        <v>356</v>
      </c>
      <c r="C217" s="96"/>
      <c r="D217" s="91" t="s">
        <v>127</v>
      </c>
      <c r="E217" s="91" t="s">
        <v>23</v>
      </c>
      <c r="F217" s="91" t="s">
        <v>357</v>
      </c>
      <c r="G217" s="58">
        <v>44197</v>
      </c>
      <c r="H217" s="58">
        <v>45291</v>
      </c>
      <c r="I217" s="18"/>
      <c r="J217" s="18"/>
      <c r="K217" s="4">
        <v>0</v>
      </c>
      <c r="L217" s="4"/>
      <c r="M217" s="4"/>
      <c r="N217" s="4"/>
      <c r="O217" s="50"/>
      <c r="P217" s="50"/>
      <c r="Q217" s="50"/>
      <c r="R217" s="50" t="s">
        <v>10</v>
      </c>
      <c r="S217" s="50"/>
      <c r="T217" s="50"/>
      <c r="U217" s="50"/>
      <c r="V217" s="50" t="s">
        <v>10</v>
      </c>
      <c r="W217" s="50"/>
      <c r="X217" s="50"/>
      <c r="Y217" s="50"/>
      <c r="Z217" s="50" t="s">
        <v>10</v>
      </c>
    </row>
    <row r="218" spans="1:26" s="9" customFormat="1" ht="54.75" customHeight="1" outlineLevel="1">
      <c r="A218" s="65" t="s">
        <v>358</v>
      </c>
      <c r="B218" s="30" t="s">
        <v>310</v>
      </c>
      <c r="C218" s="30"/>
      <c r="D218" s="30" t="s">
        <v>127</v>
      </c>
      <c r="E218" s="30" t="s">
        <v>23</v>
      </c>
      <c r="F218" s="30" t="s">
        <v>22</v>
      </c>
      <c r="G218" s="58">
        <v>44197</v>
      </c>
      <c r="H218" s="58">
        <v>45291</v>
      </c>
      <c r="I218" s="51" t="s">
        <v>267</v>
      </c>
      <c r="J218" s="52">
        <v>1</v>
      </c>
      <c r="K218" s="1">
        <f>L218+M218+N218</f>
        <v>3006000</v>
      </c>
      <c r="L218" s="2">
        <v>1002000</v>
      </c>
      <c r="M218" s="2">
        <v>1002000</v>
      </c>
      <c r="N218" s="2">
        <v>1002000</v>
      </c>
      <c r="O218" s="50" t="s">
        <v>10</v>
      </c>
      <c r="P218" s="50" t="s">
        <v>10</v>
      </c>
      <c r="Q218" s="50" t="s">
        <v>10</v>
      </c>
      <c r="R218" s="50" t="s">
        <v>10</v>
      </c>
      <c r="S218" s="50" t="s">
        <v>10</v>
      </c>
      <c r="T218" s="50" t="s">
        <v>10</v>
      </c>
      <c r="U218" s="50" t="s">
        <v>10</v>
      </c>
      <c r="V218" s="50" t="s">
        <v>10</v>
      </c>
      <c r="W218" s="50" t="s">
        <v>10</v>
      </c>
      <c r="X218" s="50" t="s">
        <v>10</v>
      </c>
      <c r="Y218" s="50" t="s">
        <v>10</v>
      </c>
      <c r="Z218" s="50" t="s">
        <v>10</v>
      </c>
    </row>
    <row r="219" spans="1:26" s="9" customFormat="1" ht="15" customHeight="1" outlineLevel="1">
      <c r="A219" s="160" t="s">
        <v>375</v>
      </c>
      <c r="B219" s="115"/>
      <c r="C219" s="115"/>
      <c r="D219" s="114" t="s">
        <v>109</v>
      </c>
      <c r="E219" s="115"/>
      <c r="F219" s="115"/>
      <c r="G219" s="6">
        <v>44197</v>
      </c>
      <c r="H219" s="6">
        <v>44561</v>
      </c>
      <c r="I219" s="17"/>
      <c r="J219" s="17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s="9" customFormat="1" ht="15" customHeight="1" outlineLevel="1">
      <c r="A220" s="115"/>
      <c r="B220" s="115"/>
      <c r="C220" s="115"/>
      <c r="D220" s="115"/>
      <c r="E220" s="115"/>
      <c r="F220" s="115"/>
      <c r="G220" s="6">
        <v>44562</v>
      </c>
      <c r="H220" s="6">
        <v>44926</v>
      </c>
      <c r="I220" s="17"/>
      <c r="J220" s="17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s="9" customFormat="1" ht="15.75" customHeight="1" outlineLevel="1">
      <c r="A221" s="115"/>
      <c r="B221" s="115"/>
      <c r="C221" s="115"/>
      <c r="D221" s="115"/>
      <c r="E221" s="115"/>
      <c r="F221" s="115"/>
      <c r="G221" s="6">
        <v>44927</v>
      </c>
      <c r="H221" s="6">
        <v>45291</v>
      </c>
      <c r="I221" s="17"/>
      <c r="J221" s="17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" customHeight="1" outlineLevel="1">
      <c r="A222" s="162" t="s">
        <v>376</v>
      </c>
      <c r="B222" s="115"/>
      <c r="C222" s="115"/>
      <c r="D222" s="114" t="s">
        <v>110</v>
      </c>
      <c r="E222" s="115"/>
      <c r="F222" s="115"/>
      <c r="G222" s="6">
        <v>44197</v>
      </c>
      <c r="H222" s="6">
        <v>44561</v>
      </c>
      <c r="I222" s="17"/>
      <c r="J222" s="17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s="9" customFormat="1" ht="12.75" outlineLevel="1">
      <c r="A223" s="115"/>
      <c r="B223" s="115"/>
      <c r="C223" s="115"/>
      <c r="D223" s="115"/>
      <c r="E223" s="115"/>
      <c r="F223" s="115"/>
      <c r="G223" s="6">
        <v>44562</v>
      </c>
      <c r="H223" s="6">
        <v>44926</v>
      </c>
      <c r="I223" s="17"/>
      <c r="J223" s="17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s="9" customFormat="1" ht="22.5" customHeight="1">
      <c r="A224" s="115"/>
      <c r="B224" s="115"/>
      <c r="C224" s="115"/>
      <c r="D224" s="115"/>
      <c r="E224" s="115"/>
      <c r="F224" s="115"/>
      <c r="G224" s="6">
        <v>44927</v>
      </c>
      <c r="H224" s="6">
        <v>45291</v>
      </c>
      <c r="I224" s="17"/>
      <c r="J224" s="17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s="9" customFormat="1" ht="65.25" customHeight="1" outlineLevel="1">
      <c r="A225" s="16" t="s">
        <v>209</v>
      </c>
      <c r="B225" s="114" t="s">
        <v>231</v>
      </c>
      <c r="C225" s="128"/>
      <c r="D225" s="128"/>
      <c r="E225" s="128"/>
      <c r="F225" s="56" t="s">
        <v>77</v>
      </c>
      <c r="G225" s="58">
        <v>44197</v>
      </c>
      <c r="H225" s="58">
        <v>45291</v>
      </c>
      <c r="I225" s="19"/>
      <c r="J225" s="17"/>
      <c r="K225" s="15">
        <f>L225+M225+N225</f>
        <v>17050</v>
      </c>
      <c r="L225" s="15">
        <f>L226</f>
        <v>5530</v>
      </c>
      <c r="M225" s="15">
        <f>M226</f>
        <v>5760</v>
      </c>
      <c r="N225" s="15">
        <f>N226</f>
        <v>5760</v>
      </c>
      <c r="O225" s="54" t="s">
        <v>10</v>
      </c>
      <c r="P225" s="54" t="s">
        <v>10</v>
      </c>
      <c r="Q225" s="54" t="s">
        <v>10</v>
      </c>
      <c r="R225" s="54" t="s">
        <v>10</v>
      </c>
      <c r="S225" s="54" t="s">
        <v>10</v>
      </c>
      <c r="T225" s="54" t="s">
        <v>10</v>
      </c>
      <c r="U225" s="54" t="s">
        <v>10</v>
      </c>
      <c r="V225" s="54" t="s">
        <v>10</v>
      </c>
      <c r="W225" s="54" t="s">
        <v>10</v>
      </c>
      <c r="X225" s="54" t="s">
        <v>10</v>
      </c>
      <c r="Y225" s="54" t="s">
        <v>10</v>
      </c>
      <c r="Z225" s="54" t="s">
        <v>10</v>
      </c>
    </row>
    <row r="226" spans="1:70" s="48" customFormat="1" ht="51" outlineLevel="1">
      <c r="A226" s="81" t="s">
        <v>210</v>
      </c>
      <c r="B226" s="30" t="s">
        <v>78</v>
      </c>
      <c r="C226" s="82"/>
      <c r="D226" s="30" t="s">
        <v>128</v>
      </c>
      <c r="E226" s="30" t="s">
        <v>23</v>
      </c>
      <c r="F226" s="30" t="s">
        <v>75</v>
      </c>
      <c r="G226" s="58">
        <v>44197</v>
      </c>
      <c r="H226" s="58">
        <v>45291</v>
      </c>
      <c r="I226" s="18" t="s">
        <v>163</v>
      </c>
      <c r="J226" s="18">
        <v>1</v>
      </c>
      <c r="K226" s="15">
        <f>L226+M226+N226</f>
        <v>17050</v>
      </c>
      <c r="L226" s="4">
        <v>5530</v>
      </c>
      <c r="M226" s="4">
        <v>5760</v>
      </c>
      <c r="N226" s="4">
        <v>5760</v>
      </c>
      <c r="O226" s="50" t="s">
        <v>10</v>
      </c>
      <c r="P226" s="50" t="s">
        <v>10</v>
      </c>
      <c r="Q226" s="50" t="s">
        <v>10</v>
      </c>
      <c r="R226" s="50" t="s">
        <v>10</v>
      </c>
      <c r="S226" s="50" t="s">
        <v>10</v>
      </c>
      <c r="T226" s="50" t="s">
        <v>10</v>
      </c>
      <c r="U226" s="50" t="s">
        <v>10</v>
      </c>
      <c r="V226" s="50" t="s">
        <v>10</v>
      </c>
      <c r="W226" s="50" t="s">
        <v>10</v>
      </c>
      <c r="X226" s="50" t="s">
        <v>10</v>
      </c>
      <c r="Y226" s="50" t="s">
        <v>10</v>
      </c>
      <c r="Z226" s="50" t="s">
        <v>10</v>
      </c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</row>
    <row r="227" spans="1:26" ht="12.75" outlineLevel="1">
      <c r="A227" s="160" t="s">
        <v>377</v>
      </c>
      <c r="B227" s="115"/>
      <c r="C227" s="161"/>
      <c r="D227" s="114" t="s">
        <v>110</v>
      </c>
      <c r="E227" s="115"/>
      <c r="F227" s="115"/>
      <c r="G227" s="6">
        <v>44197</v>
      </c>
      <c r="H227" s="6">
        <v>44561</v>
      </c>
      <c r="I227" s="17"/>
      <c r="J227" s="17"/>
      <c r="K227" s="17"/>
      <c r="L227" s="17"/>
      <c r="M227" s="17"/>
      <c r="N227" s="17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.75" outlineLevel="1">
      <c r="A228" s="160"/>
      <c r="B228" s="115"/>
      <c r="C228" s="161"/>
      <c r="D228" s="115"/>
      <c r="E228" s="115"/>
      <c r="F228" s="115"/>
      <c r="G228" s="6">
        <v>44562</v>
      </c>
      <c r="H228" s="6">
        <v>44926</v>
      </c>
      <c r="I228" s="17"/>
      <c r="J228" s="17"/>
      <c r="K228" s="17"/>
      <c r="L228" s="17"/>
      <c r="M228" s="17"/>
      <c r="N228" s="17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s="9" customFormat="1" ht="15" customHeight="1">
      <c r="A229" s="160"/>
      <c r="B229" s="115"/>
      <c r="C229" s="161"/>
      <c r="D229" s="115"/>
      <c r="E229" s="115"/>
      <c r="F229" s="115"/>
      <c r="G229" s="6">
        <v>44927</v>
      </c>
      <c r="H229" s="6">
        <v>45291</v>
      </c>
      <c r="I229" s="17"/>
      <c r="J229" s="17"/>
      <c r="K229" s="17"/>
      <c r="L229" s="17"/>
      <c r="M229" s="17"/>
      <c r="N229" s="17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s="9" customFormat="1" ht="60" customHeight="1" outlineLevel="1">
      <c r="A230" s="16" t="s">
        <v>263</v>
      </c>
      <c r="B230" s="114" t="s">
        <v>264</v>
      </c>
      <c r="C230" s="128"/>
      <c r="D230" s="128"/>
      <c r="E230" s="128"/>
      <c r="F230" s="56" t="s">
        <v>77</v>
      </c>
      <c r="G230" s="58">
        <v>44197</v>
      </c>
      <c r="H230" s="58">
        <v>45291</v>
      </c>
      <c r="I230" s="19"/>
      <c r="J230" s="17"/>
      <c r="K230" s="15">
        <f>L230+M230+N230</f>
        <v>905707.74</v>
      </c>
      <c r="L230" s="15">
        <f>L231</f>
        <v>905707.74</v>
      </c>
      <c r="M230" s="15">
        <f>M231</f>
        <v>0</v>
      </c>
      <c r="N230" s="15">
        <f>N231</f>
        <v>0</v>
      </c>
      <c r="O230" s="54" t="s">
        <v>10</v>
      </c>
      <c r="P230" s="54" t="s">
        <v>10</v>
      </c>
      <c r="Q230" s="54" t="s">
        <v>10</v>
      </c>
      <c r="R230" s="54" t="s">
        <v>10</v>
      </c>
      <c r="S230" s="54" t="s">
        <v>10</v>
      </c>
      <c r="T230" s="54" t="s">
        <v>10</v>
      </c>
      <c r="U230" s="54" t="s">
        <v>10</v>
      </c>
      <c r="V230" s="54" t="s">
        <v>10</v>
      </c>
      <c r="W230" s="54" t="s">
        <v>10</v>
      </c>
      <c r="X230" s="54" t="s">
        <v>10</v>
      </c>
      <c r="Y230" s="54" t="s">
        <v>10</v>
      </c>
      <c r="Z230" s="54" t="s">
        <v>10</v>
      </c>
    </row>
    <row r="231" spans="1:70" s="48" customFormat="1" ht="51" outlineLevel="1">
      <c r="A231" s="81" t="s">
        <v>265</v>
      </c>
      <c r="B231" s="30" t="s">
        <v>268</v>
      </c>
      <c r="C231" s="82"/>
      <c r="D231" s="30" t="s">
        <v>128</v>
      </c>
      <c r="E231" s="30" t="s">
        <v>23</v>
      </c>
      <c r="F231" s="30" t="s">
        <v>75</v>
      </c>
      <c r="G231" s="58">
        <v>44197</v>
      </c>
      <c r="H231" s="58">
        <v>45291</v>
      </c>
      <c r="I231" s="18" t="s">
        <v>266</v>
      </c>
      <c r="J231" s="18">
        <v>1</v>
      </c>
      <c r="K231" s="15">
        <f>L231+M231+N231</f>
        <v>905707.74</v>
      </c>
      <c r="L231" s="4">
        <v>905707.74</v>
      </c>
      <c r="M231" s="4">
        <v>0</v>
      </c>
      <c r="N231" s="4">
        <v>0</v>
      </c>
      <c r="O231" s="50" t="s">
        <v>10</v>
      </c>
      <c r="P231" s="50" t="s">
        <v>10</v>
      </c>
      <c r="Q231" s="50" t="s">
        <v>10</v>
      </c>
      <c r="R231" s="50" t="s">
        <v>10</v>
      </c>
      <c r="S231" s="50" t="s">
        <v>10</v>
      </c>
      <c r="T231" s="50" t="s">
        <v>10</v>
      </c>
      <c r="U231" s="50" t="s">
        <v>10</v>
      </c>
      <c r="V231" s="50" t="s">
        <v>10</v>
      </c>
      <c r="W231" s="50" t="s">
        <v>10</v>
      </c>
      <c r="X231" s="50" t="s">
        <v>10</v>
      </c>
      <c r="Y231" s="50" t="s">
        <v>10</v>
      </c>
      <c r="Z231" s="50" t="s">
        <v>10</v>
      </c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</row>
    <row r="232" spans="1:26" ht="12.75" outlineLevel="1">
      <c r="A232" s="160" t="s">
        <v>378</v>
      </c>
      <c r="B232" s="115"/>
      <c r="C232" s="161"/>
      <c r="D232" s="114" t="s">
        <v>110</v>
      </c>
      <c r="E232" s="115"/>
      <c r="F232" s="115"/>
      <c r="G232" s="6">
        <v>44197</v>
      </c>
      <c r="H232" s="6">
        <v>44561</v>
      </c>
      <c r="I232" s="17"/>
      <c r="J232" s="17"/>
      <c r="K232" s="17"/>
      <c r="L232" s="17"/>
      <c r="M232" s="17"/>
      <c r="N232" s="17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.75" outlineLevel="1">
      <c r="A233" s="160"/>
      <c r="B233" s="115"/>
      <c r="C233" s="161"/>
      <c r="D233" s="115"/>
      <c r="E233" s="115"/>
      <c r="F233" s="115"/>
      <c r="G233" s="6">
        <v>44562</v>
      </c>
      <c r="H233" s="6">
        <v>44926</v>
      </c>
      <c r="I233" s="17"/>
      <c r="J233" s="17"/>
      <c r="K233" s="17"/>
      <c r="L233" s="17"/>
      <c r="M233" s="17"/>
      <c r="N233" s="17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.75">
      <c r="A234" s="160"/>
      <c r="B234" s="115"/>
      <c r="C234" s="161"/>
      <c r="D234" s="115"/>
      <c r="E234" s="115"/>
      <c r="F234" s="115"/>
      <c r="G234" s="6">
        <v>44927</v>
      </c>
      <c r="H234" s="6">
        <v>45291</v>
      </c>
      <c r="I234" s="17"/>
      <c r="J234" s="17"/>
      <c r="K234" s="17"/>
      <c r="L234" s="17"/>
      <c r="M234" s="17"/>
      <c r="N234" s="17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">
      <c r="A235" s="21"/>
      <c r="B235" s="83"/>
      <c r="C235" s="83"/>
      <c r="D235" s="84" t="s">
        <v>96</v>
      </c>
      <c r="E235" s="85"/>
      <c r="F235" s="22"/>
      <c r="G235" s="86"/>
      <c r="H235" s="86"/>
      <c r="I235" s="23"/>
      <c r="J235" s="23"/>
      <c r="K235" s="5">
        <f>L235+M235+N235</f>
        <v>1094913712.27</v>
      </c>
      <c r="L235" s="5">
        <f>L13+L21+L28+L48+L53+L59+L75+L81+L87+L94+L99+L104+L109+L125+L127+L141+L151+L170+L177+L190+L198+L215+L225+L230+L129</f>
        <v>390743029.5400001</v>
      </c>
      <c r="M235" s="5">
        <f>M13+M21+M28+M48+M53+M59+M75+M81+M87+M94+M99+M104+M109+M125+M127+M141+M151+M170+M177+M190+M198+M215+M225+M230+M129+M183</f>
        <v>353807619.68</v>
      </c>
      <c r="N235" s="5">
        <f>N13+N21+N28+N48+N53+N59+N75+N81+N87+N94+N99+N104+N109+N125+N127+N141+N151+N170+N177+N190+N198+N215+N225+N230+N129</f>
        <v>350363063.05</v>
      </c>
      <c r="O235" s="5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2:26" ht="12">
      <c r="B236" s="87"/>
      <c r="C236" s="87"/>
      <c r="D236" s="88"/>
      <c r="E236" s="25"/>
      <c r="G236" s="89"/>
      <c r="H236" s="89"/>
      <c r="L236" s="24"/>
      <c r="M236" s="24"/>
      <c r="N236" s="24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2:26" ht="12">
      <c r="B237" s="87"/>
      <c r="C237" s="87"/>
      <c r="D237" s="88"/>
      <c r="E237" s="25"/>
      <c r="G237" s="89"/>
      <c r="H237" s="89"/>
      <c r="K237" s="49"/>
      <c r="L237" s="24"/>
      <c r="M237" s="24"/>
      <c r="N237" s="24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2:26" ht="12">
      <c r="B238" s="87"/>
      <c r="C238" s="87"/>
      <c r="D238" s="88"/>
      <c r="E238" s="25"/>
      <c r="G238" s="89"/>
      <c r="H238" s="89"/>
      <c r="L238" s="24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2:26" ht="12">
      <c r="B239" s="87"/>
      <c r="C239" s="87"/>
      <c r="D239" s="88"/>
      <c r="E239" s="25"/>
      <c r="G239" s="89"/>
      <c r="H239" s="89"/>
      <c r="K239" s="24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2:26" ht="12">
      <c r="B240" s="87"/>
      <c r="C240" s="87"/>
      <c r="D240" s="88"/>
      <c r="E240" s="25"/>
      <c r="G240" s="89"/>
      <c r="H240" s="89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2:26" ht="12">
      <c r="B241" s="87"/>
      <c r="C241" s="87"/>
      <c r="D241" s="88"/>
      <c r="E241" s="25"/>
      <c r="G241" s="89"/>
      <c r="H241" s="89"/>
      <c r="L241" s="24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3:14" ht="12">
      <c r="M242" s="24"/>
      <c r="N242" s="24"/>
    </row>
  </sheetData>
  <sheetProtection/>
  <mergeCells count="160">
    <mergeCell ref="D7:D9"/>
    <mergeCell ref="C163:F165"/>
    <mergeCell ref="A140:Z140"/>
    <mergeCell ref="A146:C148"/>
    <mergeCell ref="D146:F148"/>
    <mergeCell ref="C157:F159"/>
    <mergeCell ref="A160:B162"/>
    <mergeCell ref="C160:F162"/>
    <mergeCell ref="W8:Z8"/>
    <mergeCell ref="F7:F9"/>
    <mergeCell ref="B6:G6"/>
    <mergeCell ref="A58:Z58"/>
    <mergeCell ref="B127:E127"/>
    <mergeCell ref="A131:C133"/>
    <mergeCell ref="D131:F133"/>
    <mergeCell ref="L6:N6"/>
    <mergeCell ref="A7:A9"/>
    <mergeCell ref="B7:B9"/>
    <mergeCell ref="C7:C9"/>
    <mergeCell ref="E7:E9"/>
    <mergeCell ref="D50:F52"/>
    <mergeCell ref="B53:E53"/>
    <mergeCell ref="J7:J9"/>
    <mergeCell ref="K7:N7"/>
    <mergeCell ref="G7:G9"/>
    <mergeCell ref="O7:Z7"/>
    <mergeCell ref="K8:K9"/>
    <mergeCell ref="L8:N8"/>
    <mergeCell ref="O8:R8"/>
    <mergeCell ref="S8:V8"/>
    <mergeCell ref="A69:B71"/>
    <mergeCell ref="C69:F71"/>
    <mergeCell ref="A11:Z11"/>
    <mergeCell ref="A12:Z12"/>
    <mergeCell ref="B28:E28"/>
    <mergeCell ref="A78:B80"/>
    <mergeCell ref="C78:F80"/>
    <mergeCell ref="B48:E48"/>
    <mergeCell ref="A50:B52"/>
    <mergeCell ref="C50:C52"/>
    <mergeCell ref="B87:E87"/>
    <mergeCell ref="A91:B93"/>
    <mergeCell ref="C55:F57"/>
    <mergeCell ref="B75:E75"/>
    <mergeCell ref="A61:B63"/>
    <mergeCell ref="C61:F63"/>
    <mergeCell ref="B59:E59"/>
    <mergeCell ref="A72:B74"/>
    <mergeCell ref="A66:B68"/>
    <mergeCell ref="C66:F68"/>
    <mergeCell ref="A157:B159"/>
    <mergeCell ref="A143:C145"/>
    <mergeCell ref="D143:F145"/>
    <mergeCell ref="B81:E81"/>
    <mergeCell ref="A84:B86"/>
    <mergeCell ref="C84:F86"/>
    <mergeCell ref="C121:F123"/>
    <mergeCell ref="A118:B120"/>
    <mergeCell ref="B94:E94"/>
    <mergeCell ref="A96:B98"/>
    <mergeCell ref="A124:Z124"/>
    <mergeCell ref="B125:E125"/>
    <mergeCell ref="A134:C136"/>
    <mergeCell ref="D134:F136"/>
    <mergeCell ref="A150:Z150"/>
    <mergeCell ref="B151:E151"/>
    <mergeCell ref="C112:F114"/>
    <mergeCell ref="C118:F120"/>
    <mergeCell ref="B109:E109"/>
    <mergeCell ref="A106:B108"/>
    <mergeCell ref="C106:F108"/>
    <mergeCell ref="C91:F93"/>
    <mergeCell ref="B99:E99"/>
    <mergeCell ref="A115:B117"/>
    <mergeCell ref="C115:F117"/>
    <mergeCell ref="C96:F98"/>
    <mergeCell ref="A192:B194"/>
    <mergeCell ref="C192:C194"/>
    <mergeCell ref="D192:F194"/>
    <mergeCell ref="B183:E183"/>
    <mergeCell ref="A182:N182"/>
    <mergeCell ref="A112:B114"/>
    <mergeCell ref="A169:N169"/>
    <mergeCell ref="B170:E170"/>
    <mergeCell ref="A174:B176"/>
    <mergeCell ref="C174:F176"/>
    <mergeCell ref="C201:C203"/>
    <mergeCell ref="B215:E215"/>
    <mergeCell ref="D207:F209"/>
    <mergeCell ref="A210:B212"/>
    <mergeCell ref="C210:C212"/>
    <mergeCell ref="A214:Z214"/>
    <mergeCell ref="C207:C209"/>
    <mergeCell ref="A195:B197"/>
    <mergeCell ref="C195:C197"/>
    <mergeCell ref="D195:F197"/>
    <mergeCell ref="B198:E198"/>
    <mergeCell ref="A188:Z188"/>
    <mergeCell ref="C72:F74"/>
    <mergeCell ref="B141:E141"/>
    <mergeCell ref="C179:F181"/>
    <mergeCell ref="A189:Z189"/>
    <mergeCell ref="B190:E190"/>
    <mergeCell ref="B230:E230"/>
    <mergeCell ref="A227:C229"/>
    <mergeCell ref="D227:F229"/>
    <mergeCell ref="A204:B206"/>
    <mergeCell ref="C204:C206"/>
    <mergeCell ref="D204:F206"/>
    <mergeCell ref="A213:Z213"/>
    <mergeCell ref="B225:E225"/>
    <mergeCell ref="A222:C224"/>
    <mergeCell ref="D222:F224"/>
    <mergeCell ref="B4:Z4"/>
    <mergeCell ref="A232:C234"/>
    <mergeCell ref="D232:F234"/>
    <mergeCell ref="A201:B203"/>
    <mergeCell ref="A219:C221"/>
    <mergeCell ref="D219:F221"/>
    <mergeCell ref="D210:F212"/>
    <mergeCell ref="A207:B209"/>
    <mergeCell ref="A55:B57"/>
    <mergeCell ref="D201:F203"/>
    <mergeCell ref="A33:B35"/>
    <mergeCell ref="C33:C35"/>
    <mergeCell ref="A39:B41"/>
    <mergeCell ref="C39:C41"/>
    <mergeCell ref="D39:F41"/>
    <mergeCell ref="B5:Z5"/>
    <mergeCell ref="B21:E21"/>
    <mergeCell ref="H7:H9"/>
    <mergeCell ref="B13:E13"/>
    <mergeCell ref="I7:I9"/>
    <mergeCell ref="A42:B44"/>
    <mergeCell ref="C42:C44"/>
    <mergeCell ref="D42:F44"/>
    <mergeCell ref="A45:B47"/>
    <mergeCell ref="C45:C47"/>
    <mergeCell ref="L1:Z3"/>
    <mergeCell ref="D33:F35"/>
    <mergeCell ref="A36:B38"/>
    <mergeCell ref="C36:C38"/>
    <mergeCell ref="D36:F38"/>
    <mergeCell ref="A185:B187"/>
    <mergeCell ref="D185:F187"/>
    <mergeCell ref="C185:C187"/>
    <mergeCell ref="B177:E177"/>
    <mergeCell ref="A179:B181"/>
    <mergeCell ref="C166:F168"/>
    <mergeCell ref="A166:B168"/>
    <mergeCell ref="A163:B165"/>
    <mergeCell ref="A149:Z149"/>
    <mergeCell ref="D45:F47"/>
    <mergeCell ref="A137:C139"/>
    <mergeCell ref="D137:F139"/>
    <mergeCell ref="B129:E129"/>
    <mergeCell ref="A101:C103"/>
    <mergeCell ref="D101:F103"/>
    <mergeCell ref="B104:E104"/>
    <mergeCell ref="A121:B123"/>
  </mergeCells>
  <printOptions horizontalCentered="1"/>
  <pageMargins left="0.2362204724409449" right="0.2362204724409449" top="0.4724409448818898" bottom="0.3937007874015748" header="0.31496062992125984" footer="0.2755905511811024"/>
  <pageSetup fitToHeight="10" fitToWidth="0" horizontalDpi="600" verticalDpi="600" orientation="landscape" paperSize="9" scale="50" r:id="rId1"/>
  <headerFooter>
    <oddFooter>&amp;C&amp;P</oddFooter>
  </headerFooter>
  <rowBreaks count="8" manualBreakCount="8">
    <brk id="22" max="25" man="1"/>
    <brk id="49" max="25" man="1"/>
    <brk id="76" max="25" man="1"/>
    <brk id="103" max="25" man="1"/>
    <brk id="129" max="25" man="1"/>
    <brk id="152" max="25" man="1"/>
    <brk id="178" max="25" man="1"/>
    <brk id="21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Петрушкина</cp:lastModifiedBy>
  <cp:lastPrinted>2021-12-09T07:23:03Z</cp:lastPrinted>
  <dcterms:created xsi:type="dcterms:W3CDTF">2014-01-15T08:37:28Z</dcterms:created>
  <dcterms:modified xsi:type="dcterms:W3CDTF">2021-12-09T07:23:09Z</dcterms:modified>
  <cp:category/>
  <cp:version/>
  <cp:contentType/>
  <cp:contentStatus/>
</cp:coreProperties>
</file>