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'Лист1'!$A$235</definedName>
    <definedName name="_xlnm.Print_Area" localSheetId="0">'Лист1'!$A$1:$F$235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97" authorId="0">
      <text>
        <r>
          <rPr>
            <sz val="10"/>
            <rFont val="Tahoma"/>
            <family val="2"/>
          </rPr>
          <t>223,0-управление;
407,0- учреждения</t>
        </r>
      </text>
    </comment>
    <comment ref="E197" authorId="0">
      <text>
        <r>
          <rPr>
            <b/>
            <sz val="10"/>
            <rFont val="Tahoma"/>
            <family val="2"/>
          </rPr>
          <t>150-управление;
350-учреждения</t>
        </r>
        <r>
          <rPr>
            <sz val="8"/>
            <rFont val="Tahoma"/>
            <family val="2"/>
          </rPr>
          <t xml:space="preserve">
</t>
        </r>
      </text>
    </comment>
    <comment ref="F197" authorId="0">
      <text>
        <r>
          <rPr>
            <sz val="10"/>
            <rFont val="Tahoma"/>
            <family val="2"/>
          </rPr>
          <t>150-управление
350-учреждения</t>
        </r>
      </text>
    </comment>
  </commentList>
</comments>
</file>

<file path=xl/sharedStrings.xml><?xml version="1.0" encoding="utf-8"?>
<sst xmlns="http://schemas.openxmlformats.org/spreadsheetml/2006/main" count="274" uniqueCount="58">
  <si>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</si>
  <si>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</si>
  <si>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</si>
  <si>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</si>
  <si>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</si>
  <si>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</si>
  <si>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</si>
  <si>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</si>
  <si>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</si>
  <si>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 xml:space="preserve">Подпрограмма 3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</si>
  <si>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</si>
  <si>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</si>
  <si>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</si>
  <si>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</si>
  <si>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</si>
  <si>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</si>
  <si>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</si>
  <si>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</si>
  <si>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 xml:space="preserve">                </t>
  </si>
  <si>
    <t xml:space="preserve">1.3.Строительство дошкольной образовательной организации                      </t>
  </si>
  <si>
    <t xml:space="preserve"> 1.4. Исполнение постановления «О реализации мер по привлечению специалистов для работы в муниципальных учреждениях, финансируемых  из бюджета муниципального района «Троицко – Печорский»                  </t>
  </si>
  <si>
    <t xml:space="preserve">Основное мероприятие 1.1 Организация трудоустройства обучающихся </t>
  </si>
  <si>
    <t xml:space="preserve">ЗАДАЧА 1. Обеспечение  доступности  дошкольного и общего образования                                                                </t>
  </si>
  <si>
    <t xml:space="preserve">1.2. Оказание муниципальных услуг организациями  дошкольного образования                      </t>
  </si>
  <si>
    <t>1.3. Оказание муниципальных услуг общеобразовательными организациями</t>
  </si>
  <si>
    <t>1.4.Реализация постановления "О реализации мер по привлечению специалистов для работы в учреждениях, финансируемых из бюджета муниципального района "Троицко-Печорский"</t>
  </si>
  <si>
    <t>1.5. Реализация постановления "Об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"Троицко-Печорский"</t>
  </si>
  <si>
    <t xml:space="preserve">ЗАДАЧА 2.Обеспечение  качества дошкольного и общего образования  </t>
  </si>
  <si>
    <t xml:space="preserve">Основное мероприятие 2.2. Предоставление льготы по родительской плате, взымаемой за присмотр и уход за детьми в образовательных организациях, реализующих  общеобразовательную программу дошкольного образования, отдельным категориям семей, имеющих детей дошкольного возраста.                                                       </t>
  </si>
  <si>
    <t xml:space="preserve"> 2.5. Реализация постановления "О поддержке одаренных и талантливых детей и молодёжи на территории муниципального района "Троицко-Печорский".</t>
  </si>
  <si>
    <t>«Дополнительное образования»</t>
  </si>
  <si>
    <t>Задача 1      Обеспечение доступности дополнительного образования</t>
  </si>
  <si>
    <t>Основное мероприятие 1.1. Оказание муниципальных услуг организациями дополнительного образования</t>
  </si>
  <si>
    <t xml:space="preserve">Задача 2.  "Повышение качества дополнительного  образования" </t>
  </si>
  <si>
    <t>ЗАДАЧА 1. Оздоровление, отдых детей и трудоустройство подростков</t>
  </si>
  <si>
    <t xml:space="preserve">Подпрограмма 4.   </t>
  </si>
  <si>
    <t>ЗАДАЧА 1.Обеспечение деятельности подведомственных организаций</t>
  </si>
  <si>
    <t xml:space="preserve"> Основное мероприятие                                                                  1.1. Обеспечение деятельности подведомственных организаций</t>
  </si>
  <si>
    <t>«Развитие системы дошкольного и общего образования»</t>
  </si>
  <si>
    <t xml:space="preserve">ЗАДАЧА 3. Развитие кадровых ресурсов                                                                            Основное мероприятие </t>
  </si>
  <si>
    <t xml:space="preserve">3.1. Развитие професионального мастерства педогогов  образовательных организаций </t>
  </si>
  <si>
    <t xml:space="preserve"> «Оздоровление, отдых детей и трудоустройство подростков»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</si>
  <si>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 рублей.</t>
  </si>
  <si>
    <t>Основное мероприятие: 1.1.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</si>
  <si>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 xml:space="preserve"> 2.3. Укрепление материально-технической базы и создание безопасных условий в муниципальных образовательных организациях</t>
  </si>
  <si>
    <t xml:space="preserve"> 2.4.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</si>
  <si>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2.6. Основное мероприятие.    Строительство и реконструкция организаций дошкольного и общего образования</t>
  </si>
  <si>
    <t>Основное мероприятие 2.2.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</si>
  <si>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Основное мероприятие                                                     1.2. 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</si>
  <si>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>2.7. Основное мероприятие.Предоставление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</si>
  <si>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2.8.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типа.</t>
  </si>
  <si>
    <t xml:space="preserve">Основное мероприятие 2.1. Укрепление материально-технической базы и создание безопасных условий в муниципальных образовательных организациях </t>
  </si>
  <si>
    <t>Основное мероприятие 1.2.  Обеспечение оздоровления и отдыха детей на территории муниципального района "Троицко-Печорский"</t>
  </si>
  <si>
    <t xml:space="preserve"> Основное мероприятие 2.1. Организация досуговой деятельностий с обучающимися и воспитанниками.</t>
  </si>
  <si>
    <t>Основное мероприятие 1.3. Проведение оздоровительной кампании детей</t>
  </si>
  <si>
    <t>2.9. Основное мероприятие.    Строительство объектов социальной феры в сельской местности</t>
  </si>
  <si>
    <t>"Таблица 6</t>
  </si>
  <si>
    <t xml:space="preserve">Приложение 2 к изменениям, вносимым в постановление администрации муниципального района
 «Троицко – Печорский» от 24.12.2013 г. № 12/1416 «Об утверждении муниципальной
программы «Развитие образования»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</si>
</sst>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4" fontId="49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49" fillId="33" borderId="0" xfId="0" applyNumberFormat="1" applyFont="1" applyFill="1" applyBorder="1" applyAlignment="1">
      <alignment wrapText="1"/>
    </xf>
    <xf numFmtId="0" fontId="49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0" fontId="50" fillId="33" borderId="10" xfId="42" applyFont="1" applyFill="1" applyBorder="1" applyAlignment="1" applyProtection="1">
      <alignment vertical="top" wrapText="1"/>
      <protection/>
    </xf>
    <xf numFmtId="4" fontId="2" fillId="33" borderId="12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4" fontId="49" fillId="33" borderId="10" xfId="0" applyNumberFormat="1" applyFont="1" applyFill="1" applyBorder="1" applyAlignment="1">
      <alignment/>
    </xf>
    <xf numFmtId="0" fontId="50" fillId="33" borderId="10" xfId="42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 horizontal="right"/>
    </xf>
    <xf numFmtId="0" fontId="49" fillId="33" borderId="0" xfId="0" applyFont="1" applyFill="1" applyAlignment="1">
      <alignment wrapText="1"/>
    </xf>
    <xf numFmtId="4" fontId="49" fillId="33" borderId="0" xfId="0" applyNumberFormat="1" applyFont="1" applyFill="1" applyAlignment="1">
      <alignment wrapText="1"/>
    </xf>
    <xf numFmtId="4" fontId="49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51" fillId="33" borderId="0" xfId="0" applyFont="1" applyFill="1" applyAlignment="1">
      <alignment/>
    </xf>
    <xf numFmtId="0" fontId="52" fillId="33" borderId="10" xfId="42" applyFont="1" applyFill="1" applyBorder="1" applyAlignment="1" applyProtection="1">
      <alignment vertical="top" wrapText="1"/>
      <protection/>
    </xf>
    <xf numFmtId="0" fontId="49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 wrapText="1"/>
    </xf>
    <xf numFmtId="4" fontId="4" fillId="33" borderId="11" xfId="0" applyNumberFormat="1" applyFont="1" applyFill="1" applyBorder="1" applyAlignment="1">
      <alignment horizontal="right" vertical="top" wrapText="1"/>
    </xf>
    <xf numFmtId="4" fontId="2" fillId="33" borderId="16" xfId="0" applyNumberFormat="1" applyFont="1" applyFill="1" applyBorder="1" applyAlignment="1">
      <alignment horizontal="right" vertical="top" wrapText="1"/>
    </xf>
    <xf numFmtId="4" fontId="49" fillId="33" borderId="11" xfId="0" applyNumberFormat="1" applyFont="1" applyFill="1" applyBorder="1" applyAlignment="1">
      <alignment/>
    </xf>
    <xf numFmtId="0" fontId="49" fillId="33" borderId="0" xfId="0" applyFont="1" applyFill="1" applyBorder="1" applyAlignment="1">
      <alignment wrapText="1"/>
    </xf>
    <xf numFmtId="4" fontId="51" fillId="33" borderId="0" xfId="0" applyNumberFormat="1" applyFont="1" applyFill="1" applyAlignment="1">
      <alignment/>
    </xf>
    <xf numFmtId="0" fontId="8" fillId="33" borderId="12" xfId="0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4" fontId="5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8" fillId="33" borderId="12" xfId="0" applyFont="1" applyFill="1" applyBorder="1" applyAlignment="1">
      <alignment vertical="top" wrapText="1"/>
    </xf>
    <xf numFmtId="0" fontId="54" fillId="33" borderId="10" xfId="42" applyFont="1" applyFill="1" applyBorder="1" applyAlignment="1" applyProtection="1">
      <alignment vertical="top" wrapText="1"/>
      <protection/>
    </xf>
    <xf numFmtId="0" fontId="54" fillId="33" borderId="10" xfId="42" applyFont="1" applyFill="1" applyBorder="1" applyAlignment="1" applyProtection="1">
      <alignment horizontal="left" vertical="top" wrapText="1"/>
      <protection/>
    </xf>
    <xf numFmtId="0" fontId="52" fillId="33" borderId="10" xfId="42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4" fontId="49" fillId="33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16" fontId="49" fillId="33" borderId="18" xfId="0" applyNumberFormat="1" applyFont="1" applyFill="1" applyBorder="1" applyAlignment="1">
      <alignment horizontal="left" vertical="top" wrapText="1"/>
    </xf>
    <xf numFmtId="0" fontId="49" fillId="33" borderId="19" xfId="0" applyFont="1" applyFill="1" applyBorder="1" applyAlignment="1">
      <alignment horizontal="left" vertical="top" wrapText="1"/>
    </xf>
    <xf numFmtId="0" fontId="49" fillId="33" borderId="20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 horizontal="left" vertical="top" wrapText="1"/>
    </xf>
    <xf numFmtId="0" fontId="49" fillId="33" borderId="21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comments" Target="../comments1.xml" /><Relationship Id="rId39" Type="http://schemas.openxmlformats.org/officeDocument/2006/relationships/vmlDrawing" Target="../drawings/vmlDrawing1.vm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140625" defaultRowHeight="15"/>
  <cols>
    <col min="1" max="1" width="57.57421875" style="28" customWidth="1"/>
    <col min="2" max="3" width="35.00390625" style="6" customWidth="1"/>
    <col min="4" max="5" width="28.140625" style="23" customWidth="1"/>
    <col min="6" max="6" width="28.140625" style="15" customWidth="1"/>
    <col min="7" max="7" width="20.421875" style="6" customWidth="1"/>
    <col min="8" max="8" width="23.57421875" style="6" customWidth="1"/>
    <col min="9" max="9" width="20.7109375" style="6" customWidth="1"/>
    <col min="10" max="16384" width="9.140625" style="6" customWidth="1"/>
  </cols>
  <sheetData>
    <row r="1" spans="4:6" ht="171.75" customHeight="1">
      <c r="D1" s="72" t="s">
        <v>57</v>
      </c>
      <c r="E1" s="73"/>
      <c r="F1" s="73"/>
    </row>
    <row r="2" spans="1:6" ht="31.5" customHeight="1">
      <c r="A2" s="29"/>
      <c r="B2" s="7"/>
      <c r="C2" s="7"/>
      <c r="D2" s="8"/>
      <c r="E2" s="1"/>
      <c r="F2" s="2" t="s">
        <v>56</v>
      </c>
    </row>
    <row r="3" spans="1:6" ht="60" customHeight="1">
      <c r="A3" s="75" t="s">
        <v>42</v>
      </c>
      <c r="B3" s="75"/>
      <c r="C3" s="75"/>
      <c r="D3" s="75"/>
      <c r="E3" s="75"/>
      <c r="F3" s="75"/>
    </row>
    <row r="4" spans="1:6" ht="33.75" customHeight="1">
      <c r="A4" s="66" t="s">
        <v>0</v>
      </c>
      <c r="B4" s="67" t="s">
        <v>1</v>
      </c>
      <c r="C4" s="67" t="s">
        <v>2</v>
      </c>
      <c r="D4" s="68" t="s">
        <v>3</v>
      </c>
      <c r="E4" s="68"/>
      <c r="F4" s="68"/>
    </row>
    <row r="5" spans="1:6" ht="21" customHeight="1">
      <c r="A5" s="66"/>
      <c r="B5" s="67"/>
      <c r="C5" s="67"/>
      <c r="D5" s="57">
        <v>2015</v>
      </c>
      <c r="E5" s="71">
        <v>2016</v>
      </c>
      <c r="F5" s="57">
        <v>2017</v>
      </c>
    </row>
    <row r="6" spans="1:6" ht="42.75" customHeight="1">
      <c r="A6" s="66"/>
      <c r="B6" s="67"/>
      <c r="C6" s="67"/>
      <c r="D6" s="57"/>
      <c r="E6" s="71"/>
      <c r="F6" s="57"/>
    </row>
    <row r="7" spans="1:6" ht="18.75">
      <c r="A7" s="52">
        <v>1</v>
      </c>
      <c r="B7" s="9">
        <v>2</v>
      </c>
      <c r="C7" s="9">
        <v>3</v>
      </c>
      <c r="D7" s="54">
        <v>5</v>
      </c>
      <c r="E7" s="54">
        <v>6</v>
      </c>
      <c r="F7" s="53">
        <v>6</v>
      </c>
    </row>
    <row r="8" spans="1:7" s="26" customFormat="1" ht="36" customHeight="1">
      <c r="A8" s="81" t="s">
        <v>13</v>
      </c>
      <c r="B8" s="59" t="s">
        <v>4</v>
      </c>
      <c r="C8" s="24" t="s">
        <v>14</v>
      </c>
      <c r="D8" s="25">
        <f aca="true" t="shared" si="0" ref="D8:F13">D14+D140+D176+D206</f>
        <v>287809269</v>
      </c>
      <c r="E8" s="31">
        <f t="shared" si="0"/>
        <v>382918700</v>
      </c>
      <c r="F8" s="25">
        <f t="shared" si="0"/>
        <v>247494000</v>
      </c>
      <c r="G8" s="35"/>
    </row>
    <row r="9" spans="1:6" s="26" customFormat="1" ht="36" customHeight="1">
      <c r="A9" s="82"/>
      <c r="B9" s="59"/>
      <c r="C9" s="24" t="s">
        <v>15</v>
      </c>
      <c r="D9" s="25">
        <f t="shared" si="0"/>
        <v>2500000</v>
      </c>
      <c r="E9" s="31">
        <f t="shared" si="0"/>
        <v>0</v>
      </c>
      <c r="F9" s="25">
        <f t="shared" si="0"/>
        <v>0</v>
      </c>
    </row>
    <row r="10" spans="1:6" s="26" customFormat="1" ht="36" customHeight="1">
      <c r="A10" s="82"/>
      <c r="B10" s="59"/>
      <c r="C10" s="49" t="s">
        <v>16</v>
      </c>
      <c r="D10" s="25">
        <f t="shared" si="0"/>
        <v>183750300</v>
      </c>
      <c r="E10" s="31">
        <f t="shared" si="0"/>
        <v>303320700</v>
      </c>
      <c r="F10" s="25">
        <f t="shared" si="0"/>
        <v>188732200</v>
      </c>
    </row>
    <row r="11" spans="1:6" s="26" customFormat="1" ht="36" customHeight="1">
      <c r="A11" s="82"/>
      <c r="B11" s="59"/>
      <c r="C11" s="27" t="s">
        <v>5</v>
      </c>
      <c r="D11" s="25">
        <f t="shared" si="0"/>
        <v>101558969</v>
      </c>
      <c r="E11" s="31">
        <f t="shared" si="0"/>
        <v>79598000</v>
      </c>
      <c r="F11" s="25">
        <f t="shared" si="0"/>
        <v>58761800</v>
      </c>
    </row>
    <row r="12" spans="1:6" s="26" customFormat="1" ht="36" customHeight="1">
      <c r="A12" s="82"/>
      <c r="B12" s="59"/>
      <c r="C12" s="50" t="s">
        <v>6</v>
      </c>
      <c r="D12" s="25">
        <f t="shared" si="0"/>
        <v>0</v>
      </c>
      <c r="E12" s="31">
        <f t="shared" si="0"/>
        <v>0</v>
      </c>
      <c r="F12" s="25">
        <f t="shared" si="0"/>
        <v>0</v>
      </c>
    </row>
    <row r="13" spans="1:6" s="26" customFormat="1" ht="36" customHeight="1">
      <c r="A13" s="82"/>
      <c r="B13" s="59"/>
      <c r="C13" s="49" t="s">
        <v>17</v>
      </c>
      <c r="D13" s="25">
        <f t="shared" si="0"/>
        <v>0</v>
      </c>
      <c r="E13" s="31">
        <f t="shared" si="0"/>
        <v>0</v>
      </c>
      <c r="F13" s="25">
        <f t="shared" si="0"/>
        <v>0</v>
      </c>
    </row>
    <row r="14" spans="1:10" s="40" customFormat="1" ht="45" customHeight="1">
      <c r="A14" s="79" t="s">
        <v>7</v>
      </c>
      <c r="B14" s="58" t="s">
        <v>38</v>
      </c>
      <c r="C14" s="36" t="s">
        <v>14</v>
      </c>
      <c r="D14" s="37">
        <f aca="true" t="shared" si="1" ref="D14:F19">D20+D68+D128</f>
        <v>256394705</v>
      </c>
      <c r="E14" s="38">
        <f t="shared" si="1"/>
        <v>357020103</v>
      </c>
      <c r="F14" s="37">
        <f t="shared" si="1"/>
        <v>225246691</v>
      </c>
      <c r="G14" s="39"/>
      <c r="H14" s="39"/>
      <c r="I14" s="39"/>
      <c r="J14" s="39"/>
    </row>
    <row r="15" spans="1:9" s="40" customFormat="1" ht="45" customHeight="1">
      <c r="A15" s="79"/>
      <c r="B15" s="58"/>
      <c r="C15" s="36" t="s">
        <v>15</v>
      </c>
      <c r="D15" s="37">
        <f t="shared" si="1"/>
        <v>2500000</v>
      </c>
      <c r="E15" s="38">
        <f t="shared" si="1"/>
        <v>0</v>
      </c>
      <c r="F15" s="37">
        <f t="shared" si="1"/>
        <v>0</v>
      </c>
      <c r="G15" s="39"/>
      <c r="H15" s="39"/>
      <c r="I15" s="39"/>
    </row>
    <row r="16" spans="1:6" s="40" customFormat="1" ht="45" customHeight="1">
      <c r="A16" s="79"/>
      <c r="B16" s="58"/>
      <c r="C16" s="41" t="s">
        <v>16</v>
      </c>
      <c r="D16" s="37">
        <f t="shared" si="1"/>
        <v>182717536</v>
      </c>
      <c r="E16" s="38">
        <f t="shared" si="1"/>
        <v>302727403</v>
      </c>
      <c r="F16" s="37">
        <f t="shared" si="1"/>
        <v>188107991</v>
      </c>
    </row>
    <row r="17" spans="1:6" s="40" customFormat="1" ht="45" customHeight="1">
      <c r="A17" s="79"/>
      <c r="B17" s="58"/>
      <c r="C17" s="42" t="s">
        <v>5</v>
      </c>
      <c r="D17" s="37">
        <f t="shared" si="1"/>
        <v>71177169</v>
      </c>
      <c r="E17" s="38">
        <f t="shared" si="1"/>
        <v>54292700</v>
      </c>
      <c r="F17" s="37">
        <f t="shared" si="1"/>
        <v>37138700</v>
      </c>
    </row>
    <row r="18" spans="1:6" s="40" customFormat="1" ht="45" customHeight="1">
      <c r="A18" s="79"/>
      <c r="B18" s="58"/>
      <c r="C18" s="48" t="s">
        <v>6</v>
      </c>
      <c r="D18" s="37">
        <f t="shared" si="1"/>
        <v>0</v>
      </c>
      <c r="E18" s="38">
        <f t="shared" si="1"/>
        <v>0</v>
      </c>
      <c r="F18" s="37">
        <f t="shared" si="1"/>
        <v>0</v>
      </c>
    </row>
    <row r="19" spans="1:6" s="40" customFormat="1" ht="45" customHeight="1">
      <c r="A19" s="79"/>
      <c r="B19" s="58"/>
      <c r="C19" s="36" t="s">
        <v>17</v>
      </c>
      <c r="D19" s="37">
        <f t="shared" si="1"/>
        <v>0</v>
      </c>
      <c r="E19" s="38">
        <f t="shared" si="1"/>
        <v>0</v>
      </c>
      <c r="F19" s="37">
        <f t="shared" si="1"/>
        <v>0</v>
      </c>
    </row>
    <row r="20" spans="1:11" s="26" customFormat="1" ht="36.75" customHeight="1">
      <c r="A20" s="81" t="s">
        <v>22</v>
      </c>
      <c r="B20" s="59"/>
      <c r="C20" s="49" t="s">
        <v>14</v>
      </c>
      <c r="D20" s="25">
        <f>D26+D32+D50+D56+D62</f>
        <v>225350614</v>
      </c>
      <c r="E20" s="31">
        <f>E26+E32+E50+E56+E62</f>
        <v>220251300</v>
      </c>
      <c r="F20" s="25">
        <f>F26+F32+F50+F56+F62</f>
        <v>210834900</v>
      </c>
      <c r="G20" s="35"/>
      <c r="H20" s="35"/>
      <c r="I20" s="35"/>
      <c r="J20" s="35"/>
      <c r="K20" s="35"/>
    </row>
    <row r="21" spans="1:9" s="26" customFormat="1" ht="36.75" customHeight="1">
      <c r="A21" s="82"/>
      <c r="B21" s="59"/>
      <c r="C21" s="24" t="s">
        <v>15</v>
      </c>
      <c r="D21" s="25">
        <f aca="true" t="shared" si="2" ref="D21:F25">D27+D33+D51+D57+D63</f>
        <v>0</v>
      </c>
      <c r="E21" s="31">
        <f t="shared" si="2"/>
        <v>0</v>
      </c>
      <c r="F21" s="25">
        <f t="shared" si="2"/>
        <v>0</v>
      </c>
      <c r="H21" s="35"/>
      <c r="I21" s="35"/>
    </row>
    <row r="22" spans="1:6" s="26" customFormat="1" ht="36.75" customHeight="1">
      <c r="A22" s="82"/>
      <c r="B22" s="59"/>
      <c r="C22" s="24" t="s">
        <v>16</v>
      </c>
      <c r="D22" s="25">
        <f t="shared" si="2"/>
        <v>163592000</v>
      </c>
      <c r="E22" s="31">
        <f t="shared" si="2"/>
        <v>174611200</v>
      </c>
      <c r="F22" s="25">
        <f t="shared" si="2"/>
        <v>174611200</v>
      </c>
    </row>
    <row r="23" spans="1:6" s="26" customFormat="1" ht="36.75" customHeight="1">
      <c r="A23" s="82"/>
      <c r="B23" s="59"/>
      <c r="C23" s="27" t="s">
        <v>5</v>
      </c>
      <c r="D23" s="25">
        <f t="shared" si="2"/>
        <v>61758614</v>
      </c>
      <c r="E23" s="31">
        <f t="shared" si="2"/>
        <v>45640100</v>
      </c>
      <c r="F23" s="25">
        <f t="shared" si="2"/>
        <v>36223700</v>
      </c>
    </row>
    <row r="24" spans="1:6" s="26" customFormat="1" ht="36.75" customHeight="1">
      <c r="A24" s="82"/>
      <c r="B24" s="59"/>
      <c r="C24" s="51" t="s">
        <v>6</v>
      </c>
      <c r="D24" s="25">
        <f t="shared" si="2"/>
        <v>0</v>
      </c>
      <c r="E24" s="31">
        <f t="shared" si="2"/>
        <v>0</v>
      </c>
      <c r="F24" s="25">
        <f t="shared" si="2"/>
        <v>0</v>
      </c>
    </row>
    <row r="25" spans="1:6" s="26" customFormat="1" ht="36.75" customHeight="1">
      <c r="A25" s="82"/>
      <c r="B25" s="59"/>
      <c r="C25" s="49" t="s">
        <v>17</v>
      </c>
      <c r="D25" s="25">
        <f t="shared" si="2"/>
        <v>0</v>
      </c>
      <c r="E25" s="31">
        <f t="shared" si="2"/>
        <v>0</v>
      </c>
      <c r="F25" s="25">
        <f t="shared" si="2"/>
        <v>0</v>
      </c>
    </row>
    <row r="26" spans="1:6" ht="39.75" customHeight="1">
      <c r="A26" s="69" t="s">
        <v>43</v>
      </c>
      <c r="B26" s="76"/>
      <c r="C26" s="45" t="s">
        <v>14</v>
      </c>
      <c r="D26" s="12">
        <f>D27+D28+D29+D30+D31</f>
        <v>163592000</v>
      </c>
      <c r="E26" s="32">
        <f>E27+E28+E29+E30+E31</f>
        <v>174611200</v>
      </c>
      <c r="F26" s="3">
        <f>F27+F28+F29+F30+F31</f>
        <v>174611200</v>
      </c>
    </row>
    <row r="27" spans="1:6" ht="39.75" customHeight="1">
      <c r="A27" s="70"/>
      <c r="B27" s="77"/>
      <c r="C27" s="45" t="s">
        <v>15</v>
      </c>
      <c r="D27" s="3"/>
      <c r="E27" s="4"/>
      <c r="F27" s="3"/>
    </row>
    <row r="28" spans="1:6" ht="39.75" customHeight="1">
      <c r="A28" s="70"/>
      <c r="B28" s="77"/>
      <c r="C28" s="10" t="s">
        <v>16</v>
      </c>
      <c r="D28" s="3">
        <f>172016400-8424400</f>
        <v>163592000</v>
      </c>
      <c r="E28" s="4">
        <v>174611200</v>
      </c>
      <c r="F28" s="3">
        <v>174611200</v>
      </c>
    </row>
    <row r="29" spans="1:6" ht="39.75" customHeight="1">
      <c r="A29" s="70"/>
      <c r="B29" s="77"/>
      <c r="C29" s="11" t="s">
        <v>5</v>
      </c>
      <c r="D29" s="4"/>
      <c r="E29" s="4"/>
      <c r="F29" s="3"/>
    </row>
    <row r="30" spans="1:6" ht="39.75" customHeight="1">
      <c r="A30" s="70"/>
      <c r="B30" s="77"/>
      <c r="C30" s="47" t="s">
        <v>6</v>
      </c>
      <c r="D30" s="4"/>
      <c r="E30" s="4"/>
      <c r="F30" s="3"/>
    </row>
    <row r="31" spans="1:6" ht="39.75" customHeight="1">
      <c r="A31" s="101"/>
      <c r="B31" s="78"/>
      <c r="C31" s="46" t="s">
        <v>17</v>
      </c>
      <c r="D31" s="3"/>
      <c r="E31" s="4"/>
      <c r="F31" s="3"/>
    </row>
    <row r="32" spans="1:6" ht="37.5" customHeight="1">
      <c r="A32" s="88" t="s">
        <v>23</v>
      </c>
      <c r="B32" s="76"/>
      <c r="C32" s="45" t="s">
        <v>14</v>
      </c>
      <c r="D32" s="12">
        <f>D33+D34+D35+D36+D37</f>
        <v>8671900</v>
      </c>
      <c r="E32" s="32">
        <f>E33+E34+E35+E36+E37</f>
        <v>6638500</v>
      </c>
      <c r="F32" s="3">
        <f>F33+F34+F35+F36+F37</f>
        <v>5562000</v>
      </c>
    </row>
    <row r="33" spans="1:6" ht="37.5" customHeight="1">
      <c r="A33" s="89"/>
      <c r="B33" s="77"/>
      <c r="C33" s="45" t="s">
        <v>15</v>
      </c>
      <c r="D33" s="3"/>
      <c r="E33" s="4"/>
      <c r="F33" s="3"/>
    </row>
    <row r="34" spans="1:6" ht="37.5" customHeight="1">
      <c r="A34" s="89"/>
      <c r="B34" s="77"/>
      <c r="C34" s="10" t="s">
        <v>16</v>
      </c>
      <c r="D34" s="3"/>
      <c r="E34" s="4"/>
      <c r="F34" s="3"/>
    </row>
    <row r="35" spans="1:6" ht="37.5" customHeight="1">
      <c r="A35" s="89"/>
      <c r="B35" s="77"/>
      <c r="C35" s="11" t="s">
        <v>5</v>
      </c>
      <c r="D35" s="3">
        <f>7566900+1105000</f>
        <v>8671900</v>
      </c>
      <c r="E35" s="4">
        <v>6638500</v>
      </c>
      <c r="F35" s="3">
        <v>5562000</v>
      </c>
    </row>
    <row r="36" spans="1:6" ht="37.5" customHeight="1">
      <c r="A36" s="89"/>
      <c r="B36" s="77"/>
      <c r="C36" s="47" t="s">
        <v>6</v>
      </c>
      <c r="D36" s="4"/>
      <c r="E36" s="4"/>
      <c r="F36" s="3"/>
    </row>
    <row r="37" spans="1:6" ht="37.5" customHeight="1">
      <c r="A37" s="90"/>
      <c r="B37" s="78"/>
      <c r="C37" s="46" t="s">
        <v>17</v>
      </c>
      <c r="D37" s="3"/>
      <c r="E37" s="4"/>
      <c r="F37" s="3"/>
    </row>
    <row r="38" spans="1:6" ht="46.5" customHeight="1" hidden="1">
      <c r="A38" s="55" t="s">
        <v>19</v>
      </c>
      <c r="B38" s="13"/>
      <c r="C38" s="45" t="s">
        <v>14</v>
      </c>
      <c r="D38" s="3">
        <f>D39+D40+D41+D42+D43</f>
        <v>0</v>
      </c>
      <c r="E38" s="4">
        <f>E39+E40+E41+E42+E43</f>
        <v>0</v>
      </c>
      <c r="F38" s="3">
        <f>F39+F40+F41+F42+F43</f>
        <v>0</v>
      </c>
    </row>
    <row r="39" spans="1:6" ht="51" customHeight="1" hidden="1">
      <c r="A39" s="61" t="s">
        <v>18</v>
      </c>
      <c r="B39" s="47"/>
      <c r="C39" s="45" t="s">
        <v>15</v>
      </c>
      <c r="D39" s="3"/>
      <c r="E39" s="4"/>
      <c r="F39" s="3"/>
    </row>
    <row r="40" spans="1:6" ht="43.5" customHeight="1" hidden="1">
      <c r="A40" s="61"/>
      <c r="B40" s="47"/>
      <c r="C40" s="10" t="s">
        <v>16</v>
      </c>
      <c r="D40" s="3">
        <v>0</v>
      </c>
      <c r="E40" s="4">
        <v>0</v>
      </c>
      <c r="F40" s="3">
        <v>0</v>
      </c>
    </row>
    <row r="41" spans="1:6" ht="27" customHeight="1" hidden="1">
      <c r="A41" s="46"/>
      <c r="B41" s="47"/>
      <c r="C41" s="11" t="s">
        <v>5</v>
      </c>
      <c r="D41" s="4">
        <v>0</v>
      </c>
      <c r="E41" s="4">
        <v>0</v>
      </c>
      <c r="F41" s="3">
        <v>0</v>
      </c>
    </row>
    <row r="42" spans="1:6" ht="34.5" customHeight="1" hidden="1">
      <c r="A42" s="46"/>
      <c r="B42" s="47"/>
      <c r="C42" s="47" t="s">
        <v>6</v>
      </c>
      <c r="D42" s="4"/>
      <c r="E42" s="4"/>
      <c r="F42" s="3"/>
    </row>
    <row r="43" spans="1:6" ht="75.75" customHeight="1" hidden="1">
      <c r="A43" s="46"/>
      <c r="B43" s="47"/>
      <c r="C43" s="46" t="s">
        <v>17</v>
      </c>
      <c r="D43" s="3"/>
      <c r="E43" s="4"/>
      <c r="F43" s="3"/>
    </row>
    <row r="44" spans="1:6" ht="63" customHeight="1" hidden="1">
      <c r="A44" s="98" t="s">
        <v>20</v>
      </c>
      <c r="B44" s="13"/>
      <c r="C44" s="45" t="s">
        <v>14</v>
      </c>
      <c r="D44" s="3">
        <f>D45+D46+D47+D48+D49</f>
        <v>0</v>
      </c>
      <c r="E44" s="4">
        <f>E45+E46+E47+E48+E49</f>
        <v>0</v>
      </c>
      <c r="F44" s="3">
        <f>F45+F46+F47+F48+F49</f>
        <v>0</v>
      </c>
    </row>
    <row r="45" spans="1:6" ht="51" customHeight="1" hidden="1">
      <c r="A45" s="99"/>
      <c r="B45" s="13"/>
      <c r="C45" s="45" t="s">
        <v>15</v>
      </c>
      <c r="D45" s="3"/>
      <c r="E45" s="4"/>
      <c r="F45" s="3"/>
    </row>
    <row r="46" spans="1:6" ht="43.5" customHeight="1" hidden="1">
      <c r="A46" s="99"/>
      <c r="B46" s="13"/>
      <c r="C46" s="10" t="s">
        <v>16</v>
      </c>
      <c r="D46" s="3">
        <v>0</v>
      </c>
      <c r="E46" s="4">
        <v>0</v>
      </c>
      <c r="F46" s="3">
        <v>0</v>
      </c>
    </row>
    <row r="47" spans="1:6" ht="27" customHeight="1" hidden="1">
      <c r="A47" s="99"/>
      <c r="B47" s="47"/>
      <c r="C47" s="11" t="s">
        <v>5</v>
      </c>
      <c r="D47" s="4">
        <v>0</v>
      </c>
      <c r="E47" s="4">
        <v>0</v>
      </c>
      <c r="F47" s="3">
        <v>0</v>
      </c>
    </row>
    <row r="48" spans="1:6" ht="34.5" customHeight="1" hidden="1">
      <c r="A48" s="99"/>
      <c r="B48" s="47"/>
      <c r="C48" s="47" t="s">
        <v>6</v>
      </c>
      <c r="D48" s="4"/>
      <c r="E48" s="4"/>
      <c r="F48" s="3"/>
    </row>
    <row r="49" spans="1:6" ht="75.75" customHeight="1" hidden="1">
      <c r="A49" s="100"/>
      <c r="B49" s="47"/>
      <c r="C49" s="46" t="s">
        <v>17</v>
      </c>
      <c r="D49" s="3"/>
      <c r="E49" s="4"/>
      <c r="F49" s="3"/>
    </row>
    <row r="50" spans="1:6" ht="36" customHeight="1">
      <c r="A50" s="91" t="s">
        <v>24</v>
      </c>
      <c r="B50" s="76"/>
      <c r="C50" s="45" t="s">
        <v>14</v>
      </c>
      <c r="D50" s="12">
        <f>D51+D52+D53+D54+D55</f>
        <v>52562021</v>
      </c>
      <c r="E50" s="4">
        <f>E51+E52+E53+E54+E55</f>
        <v>38851600</v>
      </c>
      <c r="F50" s="3">
        <f>F51+F52+F53+F54+F55</f>
        <v>30531700</v>
      </c>
    </row>
    <row r="51" spans="1:6" ht="36" customHeight="1">
      <c r="A51" s="92"/>
      <c r="B51" s="77"/>
      <c r="C51" s="45" t="s">
        <v>15</v>
      </c>
      <c r="D51" s="3"/>
      <c r="E51" s="4"/>
      <c r="F51" s="3"/>
    </row>
    <row r="52" spans="1:5" ht="36" customHeight="1">
      <c r="A52" s="92"/>
      <c r="B52" s="77"/>
      <c r="C52" s="10" t="s">
        <v>16</v>
      </c>
      <c r="D52" s="15"/>
      <c r="E52" s="33"/>
    </row>
    <row r="53" spans="1:6" ht="36" customHeight="1">
      <c r="A53" s="92"/>
      <c r="B53" s="77"/>
      <c r="C53" s="11" t="s">
        <v>5</v>
      </c>
      <c r="D53" s="3">
        <f>46569600+90000+5902421</f>
        <v>52562021</v>
      </c>
      <c r="E53" s="4">
        <v>38851600</v>
      </c>
      <c r="F53" s="3">
        <v>30531700</v>
      </c>
    </row>
    <row r="54" spans="1:6" ht="36" customHeight="1">
      <c r="A54" s="92"/>
      <c r="B54" s="77"/>
      <c r="C54" s="47" t="s">
        <v>6</v>
      </c>
      <c r="D54" s="3"/>
      <c r="E54" s="4"/>
      <c r="F54" s="3"/>
    </row>
    <row r="55" spans="1:6" ht="36" customHeight="1">
      <c r="A55" s="93"/>
      <c r="B55" s="78"/>
      <c r="C55" s="46" t="s">
        <v>17</v>
      </c>
      <c r="D55" s="3"/>
      <c r="E55" s="4"/>
      <c r="F55" s="3"/>
    </row>
    <row r="56" spans="1:6" ht="42.75" customHeight="1">
      <c r="A56" s="97" t="s">
        <v>25</v>
      </c>
      <c r="B56" s="10"/>
      <c r="C56" s="45" t="s">
        <v>14</v>
      </c>
      <c r="D56" s="12">
        <f>D57+D58+D59+D60+D61</f>
        <v>411693</v>
      </c>
      <c r="E56" s="32">
        <f>E57+E58+E59+E60+E61</f>
        <v>100000</v>
      </c>
      <c r="F56" s="3">
        <f>F57+F58+F59+F60+F61</f>
        <v>100000</v>
      </c>
    </row>
    <row r="57" spans="1:6" ht="42.75" customHeight="1">
      <c r="A57" s="92"/>
      <c r="B57" s="14"/>
      <c r="C57" s="45" t="s">
        <v>15</v>
      </c>
      <c r="D57" s="3"/>
      <c r="E57" s="4"/>
      <c r="F57" s="3"/>
    </row>
    <row r="58" spans="1:5" ht="42.75" customHeight="1">
      <c r="A58" s="92"/>
      <c r="B58" s="14"/>
      <c r="C58" s="10" t="s">
        <v>16</v>
      </c>
      <c r="D58" s="15"/>
      <c r="E58" s="33"/>
    </row>
    <row r="59" spans="1:6" ht="42.75" customHeight="1">
      <c r="A59" s="92"/>
      <c r="B59" s="14"/>
      <c r="C59" s="11" t="s">
        <v>5</v>
      </c>
      <c r="D59" s="3">
        <f>150000+250000+11693</f>
        <v>411693</v>
      </c>
      <c r="E59" s="4">
        <v>100000</v>
      </c>
      <c r="F59" s="3">
        <v>100000</v>
      </c>
    </row>
    <row r="60" spans="1:6" ht="42.75" customHeight="1">
      <c r="A60" s="92"/>
      <c r="B60" s="14"/>
      <c r="C60" s="47" t="s">
        <v>6</v>
      </c>
      <c r="D60" s="3"/>
      <c r="E60" s="4"/>
      <c r="F60" s="3"/>
    </row>
    <row r="61" spans="1:6" ht="42.75" customHeight="1">
      <c r="A61" s="93"/>
      <c r="B61" s="14"/>
      <c r="C61" s="46" t="s">
        <v>17</v>
      </c>
      <c r="D61" s="3"/>
      <c r="E61" s="4"/>
      <c r="F61" s="3"/>
    </row>
    <row r="62" spans="1:6" ht="41.25" customHeight="1">
      <c r="A62" s="94" t="s">
        <v>26</v>
      </c>
      <c r="B62" s="76"/>
      <c r="C62" s="45" t="s">
        <v>14</v>
      </c>
      <c r="D62" s="12">
        <f>D63+D64+D65+D66+D67</f>
        <v>113000</v>
      </c>
      <c r="E62" s="32">
        <f>E63+E64+E65+E66+E67</f>
        <v>50000</v>
      </c>
      <c r="F62" s="3">
        <f>F63+F64+F65+F66+F67</f>
        <v>30000</v>
      </c>
    </row>
    <row r="63" spans="1:6" ht="41.25" customHeight="1">
      <c r="A63" s="95"/>
      <c r="B63" s="77"/>
      <c r="C63" s="45" t="s">
        <v>15</v>
      </c>
      <c r="D63" s="3"/>
      <c r="E63" s="4"/>
      <c r="F63" s="3"/>
    </row>
    <row r="64" spans="1:6" ht="41.25" customHeight="1">
      <c r="A64" s="95"/>
      <c r="B64" s="77"/>
      <c r="C64" s="10" t="s">
        <v>16</v>
      </c>
      <c r="D64" s="3"/>
      <c r="E64" s="4"/>
      <c r="F64" s="3"/>
    </row>
    <row r="65" spans="1:6" ht="41.25" customHeight="1">
      <c r="A65" s="95"/>
      <c r="B65" s="77"/>
      <c r="C65" s="11" t="s">
        <v>5</v>
      </c>
      <c r="D65" s="3">
        <v>113000</v>
      </c>
      <c r="E65" s="4">
        <v>50000</v>
      </c>
      <c r="F65" s="3">
        <v>30000</v>
      </c>
    </row>
    <row r="66" spans="1:6" ht="41.25" customHeight="1">
      <c r="A66" s="95"/>
      <c r="B66" s="77"/>
      <c r="C66" s="47" t="s">
        <v>6</v>
      </c>
      <c r="D66" s="3"/>
      <c r="E66" s="4"/>
      <c r="F66" s="3"/>
    </row>
    <row r="67" spans="1:6" ht="41.25" customHeight="1">
      <c r="A67" s="96"/>
      <c r="B67" s="78"/>
      <c r="C67" s="46" t="s">
        <v>17</v>
      </c>
      <c r="D67" s="3"/>
      <c r="E67" s="4"/>
      <c r="F67" s="3"/>
    </row>
    <row r="68" spans="1:9" s="26" customFormat="1" ht="41.25" customHeight="1">
      <c r="A68" s="81" t="s">
        <v>27</v>
      </c>
      <c r="B68" s="59"/>
      <c r="C68" s="49" t="s">
        <v>14</v>
      </c>
      <c r="D68" s="25">
        <f aca="true" t="shared" si="3" ref="D68:F73">D74+D80+D86+D92+D98+D104+D110+D116+D122</f>
        <v>30894091</v>
      </c>
      <c r="E68" s="25">
        <f t="shared" si="3"/>
        <v>136668803</v>
      </c>
      <c r="F68" s="25">
        <f t="shared" si="3"/>
        <v>14311791</v>
      </c>
      <c r="G68" s="35"/>
      <c r="H68" s="35"/>
      <c r="I68" s="35"/>
    </row>
    <row r="69" spans="1:9" s="26" customFormat="1" ht="41.25" customHeight="1">
      <c r="A69" s="82"/>
      <c r="B69" s="59"/>
      <c r="C69" s="24" t="s">
        <v>15</v>
      </c>
      <c r="D69" s="25">
        <f t="shared" si="3"/>
        <v>2500000</v>
      </c>
      <c r="E69" s="25">
        <f t="shared" si="3"/>
        <v>0</v>
      </c>
      <c r="F69" s="25">
        <f t="shared" si="3"/>
        <v>0</v>
      </c>
      <c r="G69" s="35"/>
      <c r="H69" s="35"/>
      <c r="I69" s="35"/>
    </row>
    <row r="70" spans="1:6" s="26" customFormat="1" ht="41.25" customHeight="1">
      <c r="A70" s="82"/>
      <c r="B70" s="59"/>
      <c r="C70" s="24" t="s">
        <v>16</v>
      </c>
      <c r="D70" s="25">
        <f t="shared" si="3"/>
        <v>19125536</v>
      </c>
      <c r="E70" s="25">
        <f t="shared" si="3"/>
        <v>128116203</v>
      </c>
      <c r="F70" s="25">
        <f t="shared" si="3"/>
        <v>13496791</v>
      </c>
    </row>
    <row r="71" spans="1:6" s="26" customFormat="1" ht="41.25" customHeight="1">
      <c r="A71" s="82"/>
      <c r="B71" s="59"/>
      <c r="C71" s="27" t="s">
        <v>5</v>
      </c>
      <c r="D71" s="25">
        <f t="shared" si="3"/>
        <v>9268555</v>
      </c>
      <c r="E71" s="25">
        <f t="shared" si="3"/>
        <v>8552600</v>
      </c>
      <c r="F71" s="25">
        <f t="shared" si="3"/>
        <v>815000</v>
      </c>
    </row>
    <row r="72" spans="1:6" s="26" customFormat="1" ht="41.25" customHeight="1">
      <c r="A72" s="82"/>
      <c r="B72" s="59"/>
      <c r="C72" s="51" t="s">
        <v>6</v>
      </c>
      <c r="D72" s="25">
        <f t="shared" si="3"/>
        <v>0</v>
      </c>
      <c r="E72" s="25">
        <f t="shared" si="3"/>
        <v>0</v>
      </c>
      <c r="F72" s="25">
        <f t="shared" si="3"/>
        <v>0</v>
      </c>
    </row>
    <row r="73" spans="1:6" s="26" customFormat="1" ht="41.25" customHeight="1">
      <c r="A73" s="82"/>
      <c r="B73" s="59"/>
      <c r="C73" s="49" t="s">
        <v>17</v>
      </c>
      <c r="D73" s="25">
        <f t="shared" si="3"/>
        <v>0</v>
      </c>
      <c r="E73" s="25">
        <f t="shared" si="3"/>
        <v>0</v>
      </c>
      <c r="F73" s="25">
        <f t="shared" si="3"/>
        <v>0</v>
      </c>
    </row>
    <row r="74" spans="1:6" ht="42.75" customHeight="1">
      <c r="A74" s="60" t="s">
        <v>53</v>
      </c>
      <c r="B74" s="67"/>
      <c r="C74" s="10" t="s">
        <v>14</v>
      </c>
      <c r="D74" s="3">
        <f>D75+D76+D77+D78+D79</f>
        <v>260000</v>
      </c>
      <c r="E74" s="4">
        <f>E75+E76+E77+E78+E79</f>
        <v>200000</v>
      </c>
      <c r="F74" s="3">
        <f>F75+F76+F77+F78+F79</f>
        <v>150000</v>
      </c>
    </row>
    <row r="75" spans="1:6" ht="42.75" customHeight="1">
      <c r="A75" s="61"/>
      <c r="B75" s="67"/>
      <c r="C75" s="10" t="s">
        <v>15</v>
      </c>
      <c r="D75" s="3"/>
      <c r="E75" s="4"/>
      <c r="F75" s="3"/>
    </row>
    <row r="76" spans="1:6" ht="42.75" customHeight="1">
      <c r="A76" s="61"/>
      <c r="B76" s="67"/>
      <c r="C76" s="10" t="s">
        <v>16</v>
      </c>
      <c r="D76" s="12"/>
      <c r="E76" s="32"/>
      <c r="F76" s="3"/>
    </row>
    <row r="77" spans="1:6" ht="42.75" customHeight="1">
      <c r="A77" s="61"/>
      <c r="B77" s="67"/>
      <c r="C77" s="11" t="s">
        <v>5</v>
      </c>
      <c r="D77" s="3">
        <v>260000</v>
      </c>
      <c r="E77" s="4">
        <v>200000</v>
      </c>
      <c r="F77" s="3">
        <v>150000</v>
      </c>
    </row>
    <row r="78" spans="1:6" ht="42.75" customHeight="1">
      <c r="A78" s="61"/>
      <c r="B78" s="67"/>
      <c r="C78" s="47" t="s">
        <v>6</v>
      </c>
      <c r="D78" s="3"/>
      <c r="E78" s="4"/>
      <c r="F78" s="3"/>
    </row>
    <row r="79" spans="1:6" ht="42.75" customHeight="1">
      <c r="A79" s="61"/>
      <c r="B79" s="67"/>
      <c r="C79" s="10" t="s">
        <v>17</v>
      </c>
      <c r="D79" s="3"/>
      <c r="E79" s="4"/>
      <c r="F79" s="3"/>
    </row>
    <row r="80" spans="1:6" ht="49.5" customHeight="1">
      <c r="A80" s="66" t="s">
        <v>28</v>
      </c>
      <c r="B80" s="67"/>
      <c r="C80" s="10" t="s">
        <v>14</v>
      </c>
      <c r="D80" s="3">
        <f>D81+D82+D83+D84+D85</f>
        <v>450000</v>
      </c>
      <c r="E80" s="4">
        <f>E81+E82+E83+E84+E85</f>
        <v>300000</v>
      </c>
      <c r="F80" s="3">
        <f>F81+F82+F83+F84+F85</f>
        <v>100000</v>
      </c>
    </row>
    <row r="81" spans="1:6" ht="49.5" customHeight="1">
      <c r="A81" s="66"/>
      <c r="B81" s="67"/>
      <c r="C81" s="10" t="s">
        <v>15</v>
      </c>
      <c r="D81" s="3"/>
      <c r="E81" s="4"/>
      <c r="F81" s="3"/>
    </row>
    <row r="82" spans="1:6" ht="49.5" customHeight="1">
      <c r="A82" s="66"/>
      <c r="B82" s="67"/>
      <c r="C82" s="10" t="s">
        <v>16</v>
      </c>
      <c r="D82" s="3"/>
      <c r="E82" s="4"/>
      <c r="F82" s="3"/>
    </row>
    <row r="83" spans="1:6" ht="49.5" customHeight="1">
      <c r="A83" s="66"/>
      <c r="B83" s="67"/>
      <c r="C83" s="11" t="s">
        <v>5</v>
      </c>
      <c r="D83" s="3">
        <v>450000</v>
      </c>
      <c r="E83" s="4">
        <v>300000</v>
      </c>
      <c r="F83" s="3">
        <v>100000</v>
      </c>
    </row>
    <row r="84" spans="1:6" ht="49.5" customHeight="1">
      <c r="A84" s="66"/>
      <c r="B84" s="67"/>
      <c r="C84" s="47" t="s">
        <v>6</v>
      </c>
      <c r="D84" s="3"/>
      <c r="E84" s="4"/>
      <c r="F84" s="3"/>
    </row>
    <row r="85" spans="1:6" ht="49.5" customHeight="1">
      <c r="A85" s="66"/>
      <c r="B85" s="67"/>
      <c r="C85" s="10" t="s">
        <v>17</v>
      </c>
      <c r="D85" s="3"/>
      <c r="E85" s="4"/>
      <c r="F85" s="3"/>
    </row>
    <row r="86" spans="1:6" ht="36.75" customHeight="1">
      <c r="A86" s="60" t="s">
        <v>44</v>
      </c>
      <c r="B86" s="63"/>
      <c r="C86" s="10" t="s">
        <v>14</v>
      </c>
      <c r="D86" s="3">
        <f>D87+D88+D89+D90+D91</f>
        <v>10948555</v>
      </c>
      <c r="E86" s="4">
        <f>E87+E88+E89+E90+E91</f>
        <v>1950000</v>
      </c>
      <c r="F86" s="3">
        <f>F87+F88+F89+F90+F91</f>
        <v>515000</v>
      </c>
    </row>
    <row r="87" spans="1:6" ht="36.75" customHeight="1">
      <c r="A87" s="61"/>
      <c r="B87" s="64"/>
      <c r="C87" s="10" t="s">
        <v>15</v>
      </c>
      <c r="D87" s="3">
        <v>2500000</v>
      </c>
      <c r="E87" s="4"/>
      <c r="F87" s="3"/>
    </row>
    <row r="88" spans="1:6" ht="36.75" customHeight="1">
      <c r="A88" s="61"/>
      <c r="B88" s="64"/>
      <c r="C88" s="10" t="s">
        <v>16</v>
      </c>
      <c r="D88" s="3"/>
      <c r="E88" s="4"/>
      <c r="F88" s="3"/>
    </row>
    <row r="89" spans="1:6" ht="36.75" customHeight="1">
      <c r="A89" s="61"/>
      <c r="B89" s="64"/>
      <c r="C89" s="11" t="s">
        <v>5</v>
      </c>
      <c r="D89" s="4">
        <f>7501248+993000+84000+132000-250000-11693</f>
        <v>8448555</v>
      </c>
      <c r="E89" s="4">
        <v>1950000</v>
      </c>
      <c r="F89" s="3">
        <v>515000</v>
      </c>
    </row>
    <row r="90" spans="1:6" ht="36.75" customHeight="1">
      <c r="A90" s="61"/>
      <c r="B90" s="64"/>
      <c r="C90" s="47" t="s">
        <v>6</v>
      </c>
      <c r="D90" s="4"/>
      <c r="E90" s="4"/>
      <c r="F90" s="3"/>
    </row>
    <row r="91" spans="1:6" ht="36.75" customHeight="1">
      <c r="A91" s="61"/>
      <c r="B91" s="64"/>
      <c r="C91" s="10" t="s">
        <v>17</v>
      </c>
      <c r="D91" s="3"/>
      <c r="E91" s="4"/>
      <c r="F91" s="3"/>
    </row>
    <row r="92" spans="1:6" ht="39.75" customHeight="1">
      <c r="A92" s="60" t="s">
        <v>45</v>
      </c>
      <c r="B92" s="74"/>
      <c r="C92" s="10" t="s">
        <v>14</v>
      </c>
      <c r="D92" s="3">
        <f>D93+D94+D95+D96+D97</f>
        <v>5413600</v>
      </c>
      <c r="E92" s="4">
        <f>E93+E94+E95+E96+E97</f>
        <v>0</v>
      </c>
      <c r="F92" s="3">
        <f>F93+F94+F95+F96+F97</f>
        <v>0</v>
      </c>
    </row>
    <row r="93" spans="1:6" ht="39.75" customHeight="1">
      <c r="A93" s="61"/>
      <c r="B93" s="74"/>
      <c r="C93" s="10" t="s">
        <v>15</v>
      </c>
      <c r="D93" s="3"/>
      <c r="E93" s="4"/>
      <c r="F93" s="3"/>
    </row>
    <row r="94" spans="1:6" ht="39.75" customHeight="1">
      <c r="A94" s="61"/>
      <c r="B94" s="74"/>
      <c r="C94" s="10" t="s">
        <v>16</v>
      </c>
      <c r="D94" s="3">
        <v>5413600</v>
      </c>
      <c r="E94" s="4">
        <v>0</v>
      </c>
      <c r="F94" s="3">
        <v>0</v>
      </c>
    </row>
    <row r="95" spans="1:6" ht="39.75" customHeight="1">
      <c r="A95" s="61"/>
      <c r="B95" s="74"/>
      <c r="C95" s="11" t="s">
        <v>5</v>
      </c>
      <c r="D95" s="4">
        <v>0</v>
      </c>
      <c r="E95" s="4">
        <v>0</v>
      </c>
      <c r="F95" s="3">
        <v>0</v>
      </c>
    </row>
    <row r="96" spans="1:6" ht="39.75" customHeight="1">
      <c r="A96" s="61"/>
      <c r="B96" s="74"/>
      <c r="C96" s="47" t="s">
        <v>6</v>
      </c>
      <c r="D96" s="4"/>
      <c r="E96" s="4"/>
      <c r="F96" s="3"/>
    </row>
    <row r="97" spans="1:6" ht="39.75" customHeight="1">
      <c r="A97" s="61"/>
      <c r="B97" s="74"/>
      <c r="C97" s="10" t="s">
        <v>17</v>
      </c>
      <c r="D97" s="3"/>
      <c r="E97" s="4"/>
      <c r="F97" s="3"/>
    </row>
    <row r="98" spans="1:6" ht="40.5" customHeight="1">
      <c r="A98" s="60" t="s">
        <v>29</v>
      </c>
      <c r="B98" s="74"/>
      <c r="C98" s="45" t="s">
        <v>14</v>
      </c>
      <c r="D98" s="3">
        <f>D99+D100+D101+D102+D103</f>
        <v>110000</v>
      </c>
      <c r="E98" s="4">
        <f>E99+E100+E101+E102+E103</f>
        <v>50000</v>
      </c>
      <c r="F98" s="3">
        <f>F99+F100+F101+F102+F103</f>
        <v>50000</v>
      </c>
    </row>
    <row r="99" spans="1:6" ht="40.5" customHeight="1">
      <c r="A99" s="61"/>
      <c r="B99" s="74"/>
      <c r="C99" s="10" t="s">
        <v>15</v>
      </c>
      <c r="D99" s="3"/>
      <c r="E99" s="4"/>
      <c r="F99" s="3"/>
    </row>
    <row r="100" spans="1:6" ht="40.5" customHeight="1">
      <c r="A100" s="61"/>
      <c r="B100" s="74"/>
      <c r="C100" s="45" t="s">
        <v>16</v>
      </c>
      <c r="D100" s="3"/>
      <c r="E100" s="4"/>
      <c r="F100" s="3"/>
    </row>
    <row r="101" spans="1:6" ht="40.5" customHeight="1">
      <c r="A101" s="61"/>
      <c r="B101" s="74"/>
      <c r="C101" s="16" t="s">
        <v>5</v>
      </c>
      <c r="D101" s="4">
        <v>110000</v>
      </c>
      <c r="E101" s="4">
        <v>50000</v>
      </c>
      <c r="F101" s="3">
        <v>50000</v>
      </c>
    </row>
    <row r="102" spans="1:6" ht="40.5" customHeight="1">
      <c r="A102" s="61"/>
      <c r="B102" s="74"/>
      <c r="C102" s="52" t="s">
        <v>6</v>
      </c>
      <c r="D102" s="4"/>
      <c r="E102" s="4"/>
      <c r="F102" s="3"/>
    </row>
    <row r="103" spans="1:6" ht="40.5" customHeight="1">
      <c r="A103" s="61"/>
      <c r="B103" s="74"/>
      <c r="C103" s="10" t="s">
        <v>17</v>
      </c>
      <c r="D103" s="3"/>
      <c r="E103" s="4"/>
      <c r="F103" s="3"/>
    </row>
    <row r="104" spans="1:6" ht="45" customHeight="1">
      <c r="A104" s="60" t="s">
        <v>46</v>
      </c>
      <c r="B104" s="63"/>
      <c r="C104" s="45" t="s">
        <v>14</v>
      </c>
      <c r="D104" s="3">
        <f>D105+D106+D107+D108+D109</f>
        <v>0</v>
      </c>
      <c r="E104" s="4">
        <f>E105+E106+E107+E108+E109</f>
        <v>121052600</v>
      </c>
      <c r="F104" s="3">
        <f>F105+F106+F107+F108+F109</f>
        <v>0</v>
      </c>
    </row>
    <row r="105" spans="1:6" ht="45" customHeight="1">
      <c r="A105" s="61"/>
      <c r="B105" s="64"/>
      <c r="C105" s="10" t="s">
        <v>15</v>
      </c>
      <c r="D105" s="3"/>
      <c r="E105" s="4"/>
      <c r="F105" s="3"/>
    </row>
    <row r="106" spans="1:6" ht="45" customHeight="1">
      <c r="A106" s="61"/>
      <c r="B106" s="64"/>
      <c r="C106" s="45" t="s">
        <v>16</v>
      </c>
      <c r="D106" s="3">
        <f>115000000-115000000</f>
        <v>0</v>
      </c>
      <c r="E106" s="4">
        <v>115000000</v>
      </c>
      <c r="F106" s="3">
        <v>0</v>
      </c>
    </row>
    <row r="107" spans="1:6" ht="45" customHeight="1">
      <c r="A107" s="61"/>
      <c r="B107" s="64"/>
      <c r="C107" s="16" t="s">
        <v>5</v>
      </c>
      <c r="D107" s="3">
        <f>6052600-6052600</f>
        <v>0</v>
      </c>
      <c r="E107" s="4">
        <v>6052600</v>
      </c>
      <c r="F107" s="3">
        <v>0</v>
      </c>
    </row>
    <row r="108" spans="1:6" ht="45" customHeight="1">
      <c r="A108" s="61"/>
      <c r="B108" s="64"/>
      <c r="C108" s="52" t="s">
        <v>6</v>
      </c>
      <c r="D108" s="3"/>
      <c r="E108" s="4"/>
      <c r="F108" s="3"/>
    </row>
    <row r="109" spans="1:6" ht="45" customHeight="1">
      <c r="A109" s="62"/>
      <c r="B109" s="65"/>
      <c r="C109" s="10" t="s">
        <v>17</v>
      </c>
      <c r="D109" s="3"/>
      <c r="E109" s="4"/>
      <c r="F109" s="3"/>
    </row>
    <row r="110" spans="1:6" ht="42.75" customHeight="1">
      <c r="A110" s="60" t="s">
        <v>49</v>
      </c>
      <c r="B110" s="63"/>
      <c r="C110" s="45" t="s">
        <v>14</v>
      </c>
      <c r="D110" s="3">
        <f>D111+D112+D113+D114+D115</f>
        <v>4012100</v>
      </c>
      <c r="E110" s="4">
        <f>E111+E112+E113+E114+E115</f>
        <v>4012100</v>
      </c>
      <c r="F110" s="3">
        <f>F111+F112+F113+F114+F115</f>
        <v>4012100</v>
      </c>
    </row>
    <row r="111" spans="1:6" ht="42.75" customHeight="1">
      <c r="A111" s="61"/>
      <c r="B111" s="64"/>
      <c r="C111" s="10" t="s">
        <v>15</v>
      </c>
      <c r="D111" s="3"/>
      <c r="E111" s="4"/>
      <c r="F111" s="3"/>
    </row>
    <row r="112" spans="1:6" ht="42.75" customHeight="1">
      <c r="A112" s="61"/>
      <c r="B112" s="64"/>
      <c r="C112" s="45" t="s">
        <v>16</v>
      </c>
      <c r="D112" s="3">
        <v>4012100</v>
      </c>
      <c r="E112" s="4">
        <v>4012100</v>
      </c>
      <c r="F112" s="3">
        <v>4012100</v>
      </c>
    </row>
    <row r="113" spans="1:6" ht="42.75" customHeight="1">
      <c r="A113" s="61"/>
      <c r="B113" s="64"/>
      <c r="C113" s="16" t="s">
        <v>5</v>
      </c>
      <c r="D113" s="3"/>
      <c r="E113" s="4"/>
      <c r="F113" s="3"/>
    </row>
    <row r="114" spans="1:6" ht="42.75" customHeight="1">
      <c r="A114" s="61"/>
      <c r="B114" s="64"/>
      <c r="C114" s="52" t="s">
        <v>6</v>
      </c>
      <c r="D114" s="3"/>
      <c r="E114" s="4"/>
      <c r="F114" s="3"/>
    </row>
    <row r="115" spans="1:6" ht="42.75" customHeight="1">
      <c r="A115" s="62"/>
      <c r="B115" s="65"/>
      <c r="C115" s="10" t="s">
        <v>17</v>
      </c>
      <c r="D115" s="3"/>
      <c r="E115" s="4"/>
      <c r="F115" s="3"/>
    </row>
    <row r="116" spans="1:6" ht="42" customHeight="1">
      <c r="A116" s="60" t="s">
        <v>50</v>
      </c>
      <c r="B116" s="17"/>
      <c r="C116" s="45" t="s">
        <v>14</v>
      </c>
      <c r="D116" s="3">
        <f>D117+D118+D119+D120+D121</f>
        <v>8699836</v>
      </c>
      <c r="E116" s="4">
        <f>E117+E118+E119+E120+E121</f>
        <v>9104103</v>
      </c>
      <c r="F116" s="3">
        <f>F117+F118+F119+F120+F121</f>
        <v>9484691</v>
      </c>
    </row>
    <row r="117" spans="1:6" ht="41.25" customHeight="1">
      <c r="A117" s="61"/>
      <c r="B117" s="18"/>
      <c r="C117" s="10" t="s">
        <v>15</v>
      </c>
      <c r="D117" s="3"/>
      <c r="E117" s="4"/>
      <c r="F117" s="3"/>
    </row>
    <row r="118" spans="1:6" ht="39" customHeight="1">
      <c r="A118" s="61"/>
      <c r="B118" s="18"/>
      <c r="C118" s="45" t="s">
        <v>16</v>
      </c>
      <c r="D118" s="3">
        <v>8699836</v>
      </c>
      <c r="E118" s="4">
        <v>9104103</v>
      </c>
      <c r="F118" s="3">
        <v>9484691</v>
      </c>
    </row>
    <row r="119" spans="1:6" ht="47.25" customHeight="1">
      <c r="A119" s="61"/>
      <c r="B119" s="18"/>
      <c r="C119" s="16" t="s">
        <v>5</v>
      </c>
      <c r="D119" s="3"/>
      <c r="E119" s="4"/>
      <c r="F119" s="3"/>
    </row>
    <row r="120" spans="1:6" ht="42" customHeight="1">
      <c r="A120" s="61"/>
      <c r="B120" s="18"/>
      <c r="C120" s="52" t="s">
        <v>6</v>
      </c>
      <c r="D120" s="3"/>
      <c r="E120" s="4"/>
      <c r="F120" s="3"/>
    </row>
    <row r="121" spans="1:6" ht="54.75" customHeight="1">
      <c r="A121" s="62"/>
      <c r="B121" s="19"/>
      <c r="C121" s="10" t="s">
        <v>17</v>
      </c>
      <c r="D121" s="3"/>
      <c r="E121" s="4"/>
      <c r="F121" s="3"/>
    </row>
    <row r="122" spans="1:6" ht="45" customHeight="1">
      <c r="A122" s="60" t="s">
        <v>55</v>
      </c>
      <c r="B122" s="63"/>
      <c r="C122" s="45" t="s">
        <v>14</v>
      </c>
      <c r="D122" s="3">
        <f>D123+D124+D125+D126+D127</f>
        <v>1000000</v>
      </c>
      <c r="E122" s="4">
        <f>E123+E124+E125+E126+E127</f>
        <v>0</v>
      </c>
      <c r="F122" s="3">
        <f>F123+F124+F125+F126+F127</f>
        <v>0</v>
      </c>
    </row>
    <row r="123" spans="1:6" ht="45" customHeight="1">
      <c r="A123" s="61"/>
      <c r="B123" s="64"/>
      <c r="C123" s="10" t="s">
        <v>15</v>
      </c>
      <c r="D123" s="3"/>
      <c r="E123" s="4"/>
      <c r="F123" s="3"/>
    </row>
    <row r="124" spans="1:6" ht="45" customHeight="1">
      <c r="A124" s="61"/>
      <c r="B124" s="64"/>
      <c r="C124" s="45" t="s">
        <v>16</v>
      </c>
      <c r="D124" s="3">
        <v>1000000</v>
      </c>
      <c r="E124" s="4">
        <v>0</v>
      </c>
      <c r="F124" s="3">
        <v>0</v>
      </c>
    </row>
    <row r="125" spans="1:6" ht="45" customHeight="1">
      <c r="A125" s="61"/>
      <c r="B125" s="64"/>
      <c r="C125" s="16" t="s">
        <v>5</v>
      </c>
      <c r="D125" s="3">
        <v>0</v>
      </c>
      <c r="E125" s="4">
        <v>0</v>
      </c>
      <c r="F125" s="3">
        <v>0</v>
      </c>
    </row>
    <row r="126" spans="1:6" ht="45" customHeight="1">
      <c r="A126" s="61"/>
      <c r="B126" s="64"/>
      <c r="C126" s="52" t="s">
        <v>6</v>
      </c>
      <c r="D126" s="3"/>
      <c r="E126" s="4"/>
      <c r="F126" s="3"/>
    </row>
    <row r="127" spans="1:6" ht="45" customHeight="1">
      <c r="A127" s="62"/>
      <c r="B127" s="65"/>
      <c r="C127" s="10" t="s">
        <v>17</v>
      </c>
      <c r="D127" s="3"/>
      <c r="E127" s="4"/>
      <c r="F127" s="3"/>
    </row>
    <row r="128" spans="1:7" s="26" customFormat="1" ht="36" customHeight="1">
      <c r="A128" s="86" t="s">
        <v>39</v>
      </c>
      <c r="B128" s="59"/>
      <c r="C128" s="24" t="s">
        <v>14</v>
      </c>
      <c r="D128" s="25">
        <f>D134</f>
        <v>150000</v>
      </c>
      <c r="E128" s="31">
        <f>E134</f>
        <v>100000</v>
      </c>
      <c r="F128" s="25">
        <f>F134</f>
        <v>100000</v>
      </c>
      <c r="G128" s="35"/>
    </row>
    <row r="129" spans="1:6" s="26" customFormat="1" ht="36" customHeight="1">
      <c r="A129" s="87"/>
      <c r="B129" s="59"/>
      <c r="C129" s="24" t="s">
        <v>15</v>
      </c>
      <c r="D129" s="25">
        <f aca="true" t="shared" si="4" ref="D129:F133">D135</f>
        <v>0</v>
      </c>
      <c r="E129" s="31">
        <f t="shared" si="4"/>
        <v>0</v>
      </c>
      <c r="F129" s="25">
        <f t="shared" si="4"/>
        <v>0</v>
      </c>
    </row>
    <row r="130" spans="1:6" s="26" customFormat="1" ht="36" customHeight="1">
      <c r="A130" s="87"/>
      <c r="B130" s="59"/>
      <c r="C130" s="24" t="s">
        <v>16</v>
      </c>
      <c r="D130" s="25">
        <f t="shared" si="4"/>
        <v>0</v>
      </c>
      <c r="E130" s="31">
        <f t="shared" si="4"/>
        <v>0</v>
      </c>
      <c r="F130" s="25">
        <f t="shared" si="4"/>
        <v>0</v>
      </c>
    </row>
    <row r="131" spans="1:6" s="26" customFormat="1" ht="36" customHeight="1">
      <c r="A131" s="87"/>
      <c r="B131" s="59"/>
      <c r="C131" s="27" t="s">
        <v>5</v>
      </c>
      <c r="D131" s="25">
        <f t="shared" si="4"/>
        <v>150000</v>
      </c>
      <c r="E131" s="31">
        <f t="shared" si="4"/>
        <v>100000</v>
      </c>
      <c r="F131" s="25">
        <f t="shared" si="4"/>
        <v>100000</v>
      </c>
    </row>
    <row r="132" spans="1:6" s="26" customFormat="1" ht="36" customHeight="1">
      <c r="A132" s="87"/>
      <c r="B132" s="59"/>
      <c r="C132" s="51" t="s">
        <v>6</v>
      </c>
      <c r="D132" s="25">
        <f t="shared" si="4"/>
        <v>0</v>
      </c>
      <c r="E132" s="31">
        <f t="shared" si="4"/>
        <v>0</v>
      </c>
      <c r="F132" s="25">
        <f t="shared" si="4"/>
        <v>0</v>
      </c>
    </row>
    <row r="133" spans="1:6" s="26" customFormat="1" ht="36" customHeight="1">
      <c r="A133" s="87"/>
      <c r="B133" s="59"/>
      <c r="C133" s="24" t="s">
        <v>17</v>
      </c>
      <c r="D133" s="25">
        <f t="shared" si="4"/>
        <v>0</v>
      </c>
      <c r="E133" s="31">
        <f t="shared" si="4"/>
        <v>0</v>
      </c>
      <c r="F133" s="25">
        <f t="shared" si="4"/>
        <v>0</v>
      </c>
    </row>
    <row r="134" spans="1:6" ht="36" customHeight="1">
      <c r="A134" s="69" t="s">
        <v>40</v>
      </c>
      <c r="B134" s="67"/>
      <c r="C134" s="10" t="s">
        <v>14</v>
      </c>
      <c r="D134" s="3">
        <f>D135+D136+D137+D138+D139</f>
        <v>150000</v>
      </c>
      <c r="E134" s="4">
        <f>E135+E136+E137+E138+E139</f>
        <v>100000</v>
      </c>
      <c r="F134" s="3">
        <f>F135+F136+F137+F138+F139</f>
        <v>100000</v>
      </c>
    </row>
    <row r="135" spans="1:6" ht="36" customHeight="1">
      <c r="A135" s="70"/>
      <c r="B135" s="67"/>
      <c r="C135" s="10" t="s">
        <v>15</v>
      </c>
      <c r="D135" s="3"/>
      <c r="E135" s="4"/>
      <c r="F135" s="3"/>
    </row>
    <row r="136" spans="1:6" ht="36" customHeight="1">
      <c r="A136" s="70"/>
      <c r="B136" s="67"/>
      <c r="C136" s="10" t="s">
        <v>16</v>
      </c>
      <c r="D136" s="3"/>
      <c r="E136" s="4"/>
      <c r="F136" s="3"/>
    </row>
    <row r="137" spans="1:6" ht="36" customHeight="1">
      <c r="A137" s="70"/>
      <c r="B137" s="67"/>
      <c r="C137" s="11" t="s">
        <v>5</v>
      </c>
      <c r="D137" s="4">
        <v>150000</v>
      </c>
      <c r="E137" s="4">
        <v>100000</v>
      </c>
      <c r="F137" s="3">
        <v>100000</v>
      </c>
    </row>
    <row r="138" spans="1:6" ht="36" customHeight="1">
      <c r="A138" s="70"/>
      <c r="B138" s="67"/>
      <c r="C138" s="47" t="s">
        <v>6</v>
      </c>
      <c r="D138" s="4"/>
      <c r="E138" s="4"/>
      <c r="F138" s="3"/>
    </row>
    <row r="139" spans="1:6" ht="36" customHeight="1">
      <c r="A139" s="70"/>
      <c r="B139" s="67"/>
      <c r="C139" s="10" t="s">
        <v>17</v>
      </c>
      <c r="D139" s="3"/>
      <c r="E139" s="4"/>
      <c r="F139" s="3"/>
    </row>
    <row r="140" spans="1:6" s="40" customFormat="1" ht="44.25" customHeight="1">
      <c r="A140" s="79" t="s">
        <v>8</v>
      </c>
      <c r="B140" s="58" t="s">
        <v>30</v>
      </c>
      <c r="C140" s="41" t="s">
        <v>14</v>
      </c>
      <c r="D140" s="37">
        <f aca="true" t="shared" si="5" ref="D140:F145">D146+D158</f>
        <v>10789600</v>
      </c>
      <c r="E140" s="38">
        <f t="shared" si="5"/>
        <v>9506900</v>
      </c>
      <c r="F140" s="37">
        <f t="shared" si="5"/>
        <v>8790500</v>
      </c>
    </row>
    <row r="141" spans="1:6" s="40" customFormat="1" ht="44.25" customHeight="1">
      <c r="A141" s="79"/>
      <c r="B141" s="58"/>
      <c r="C141" s="41" t="s">
        <v>15</v>
      </c>
      <c r="D141" s="37">
        <f t="shared" si="5"/>
        <v>0</v>
      </c>
      <c r="E141" s="38">
        <f t="shared" si="5"/>
        <v>0</v>
      </c>
      <c r="F141" s="37">
        <f t="shared" si="5"/>
        <v>0</v>
      </c>
    </row>
    <row r="142" spans="1:6" s="40" customFormat="1" ht="44.25" customHeight="1">
      <c r="A142" s="83"/>
      <c r="B142" s="58"/>
      <c r="C142" s="41" t="s">
        <v>16</v>
      </c>
      <c r="D142" s="37">
        <f t="shared" si="5"/>
        <v>455000</v>
      </c>
      <c r="E142" s="38">
        <f t="shared" si="5"/>
        <v>583600</v>
      </c>
      <c r="F142" s="37">
        <f t="shared" si="5"/>
        <v>614100</v>
      </c>
    </row>
    <row r="143" spans="1:6" s="40" customFormat="1" ht="44.25" customHeight="1">
      <c r="A143" s="79"/>
      <c r="B143" s="58"/>
      <c r="C143" s="42" t="s">
        <v>5</v>
      </c>
      <c r="D143" s="37">
        <f t="shared" si="5"/>
        <v>10334600</v>
      </c>
      <c r="E143" s="38">
        <f t="shared" si="5"/>
        <v>8923300</v>
      </c>
      <c r="F143" s="37">
        <f t="shared" si="5"/>
        <v>8176400</v>
      </c>
    </row>
    <row r="144" spans="1:6" s="40" customFormat="1" ht="44.25" customHeight="1">
      <c r="A144" s="79"/>
      <c r="B144" s="58"/>
      <c r="C144" s="48" t="s">
        <v>6</v>
      </c>
      <c r="D144" s="37">
        <f t="shared" si="5"/>
        <v>0</v>
      </c>
      <c r="E144" s="38">
        <f t="shared" si="5"/>
        <v>0</v>
      </c>
      <c r="F144" s="37">
        <f t="shared" si="5"/>
        <v>0</v>
      </c>
    </row>
    <row r="145" spans="1:6" s="40" customFormat="1" ht="44.25" customHeight="1">
      <c r="A145" s="79"/>
      <c r="B145" s="58"/>
      <c r="C145" s="41" t="s">
        <v>17</v>
      </c>
      <c r="D145" s="37">
        <f t="shared" si="5"/>
        <v>0</v>
      </c>
      <c r="E145" s="38">
        <f t="shared" si="5"/>
        <v>0</v>
      </c>
      <c r="F145" s="37">
        <f t="shared" si="5"/>
        <v>0</v>
      </c>
    </row>
    <row r="146" spans="1:6" s="26" customFormat="1" ht="39.75" customHeight="1">
      <c r="A146" s="81" t="s">
        <v>31</v>
      </c>
      <c r="B146" s="84"/>
      <c r="C146" s="24" t="s">
        <v>14</v>
      </c>
      <c r="D146" s="25">
        <f>D152</f>
        <v>10242600</v>
      </c>
      <c r="E146" s="31">
        <f>E152</f>
        <v>8923300</v>
      </c>
      <c r="F146" s="25">
        <f>F152</f>
        <v>8176400</v>
      </c>
    </row>
    <row r="147" spans="1:6" s="26" customFormat="1" ht="39.75" customHeight="1">
      <c r="A147" s="82"/>
      <c r="B147" s="84"/>
      <c r="C147" s="24" t="s">
        <v>15</v>
      </c>
      <c r="D147" s="25">
        <f aca="true" t="shared" si="6" ref="D147:F151">D153</f>
        <v>0</v>
      </c>
      <c r="E147" s="31">
        <f t="shared" si="6"/>
        <v>0</v>
      </c>
      <c r="F147" s="25">
        <f t="shared" si="6"/>
        <v>0</v>
      </c>
    </row>
    <row r="148" spans="1:6" s="26" customFormat="1" ht="39.75" customHeight="1">
      <c r="A148" s="82"/>
      <c r="B148" s="84"/>
      <c r="C148" s="24" t="s">
        <v>16</v>
      </c>
      <c r="D148" s="25">
        <f t="shared" si="6"/>
        <v>0</v>
      </c>
      <c r="E148" s="31">
        <f t="shared" si="6"/>
        <v>0</v>
      </c>
      <c r="F148" s="25">
        <f t="shared" si="6"/>
        <v>0</v>
      </c>
    </row>
    <row r="149" spans="1:6" s="26" customFormat="1" ht="39.75" customHeight="1">
      <c r="A149" s="82"/>
      <c r="B149" s="84"/>
      <c r="C149" s="27" t="s">
        <v>5</v>
      </c>
      <c r="D149" s="25">
        <f t="shared" si="6"/>
        <v>10242600</v>
      </c>
      <c r="E149" s="31">
        <f t="shared" si="6"/>
        <v>8923300</v>
      </c>
      <c r="F149" s="25">
        <f t="shared" si="6"/>
        <v>8176400</v>
      </c>
    </row>
    <row r="150" spans="1:6" s="26" customFormat="1" ht="39.75" customHeight="1">
      <c r="A150" s="82"/>
      <c r="B150" s="84"/>
      <c r="C150" s="51" t="s">
        <v>6</v>
      </c>
      <c r="D150" s="25">
        <f t="shared" si="6"/>
        <v>0</v>
      </c>
      <c r="E150" s="31">
        <f t="shared" si="6"/>
        <v>0</v>
      </c>
      <c r="F150" s="25">
        <f t="shared" si="6"/>
        <v>0</v>
      </c>
    </row>
    <row r="151" spans="1:6" s="26" customFormat="1" ht="39.75" customHeight="1">
      <c r="A151" s="85"/>
      <c r="B151" s="84"/>
      <c r="C151" s="24" t="s">
        <v>17</v>
      </c>
      <c r="D151" s="25">
        <f t="shared" si="6"/>
        <v>0</v>
      </c>
      <c r="E151" s="31">
        <f t="shared" si="6"/>
        <v>0</v>
      </c>
      <c r="F151" s="25">
        <f t="shared" si="6"/>
        <v>0</v>
      </c>
    </row>
    <row r="152" spans="1:6" ht="38.25" customHeight="1">
      <c r="A152" s="66" t="s">
        <v>32</v>
      </c>
      <c r="B152" s="67"/>
      <c r="C152" s="10" t="s">
        <v>14</v>
      </c>
      <c r="D152" s="3">
        <f>D153+D154+D155+D156+D157</f>
        <v>10242600</v>
      </c>
      <c r="E152" s="4">
        <f>E153+E154+E155+E156+E157</f>
        <v>8923300</v>
      </c>
      <c r="F152" s="3">
        <f>F153+F154+F155+F156+F157</f>
        <v>8176400</v>
      </c>
    </row>
    <row r="153" spans="1:6" ht="38.25" customHeight="1">
      <c r="A153" s="66"/>
      <c r="B153" s="67"/>
      <c r="C153" s="10" t="s">
        <v>15</v>
      </c>
      <c r="D153" s="3"/>
      <c r="E153" s="4"/>
      <c r="F153" s="3"/>
    </row>
    <row r="154" spans="1:5" ht="38.25" customHeight="1">
      <c r="A154" s="66"/>
      <c r="B154" s="67"/>
      <c r="C154" s="10" t="s">
        <v>16</v>
      </c>
      <c r="D154" s="15"/>
      <c r="E154" s="33"/>
    </row>
    <row r="155" spans="1:6" ht="38.25" customHeight="1">
      <c r="A155" s="66"/>
      <c r="B155" s="67"/>
      <c r="C155" s="11" t="s">
        <v>5</v>
      </c>
      <c r="D155" s="3">
        <v>10242600</v>
      </c>
      <c r="E155" s="4">
        <v>8923300</v>
      </c>
      <c r="F155" s="3">
        <v>8176400</v>
      </c>
    </row>
    <row r="156" spans="1:6" ht="38.25" customHeight="1">
      <c r="A156" s="66"/>
      <c r="B156" s="67"/>
      <c r="C156" s="47" t="s">
        <v>6</v>
      </c>
      <c r="D156" s="4"/>
      <c r="E156" s="4"/>
      <c r="F156" s="3"/>
    </row>
    <row r="157" spans="1:6" ht="38.25" customHeight="1">
      <c r="A157" s="66"/>
      <c r="B157" s="67"/>
      <c r="C157" s="10" t="s">
        <v>17</v>
      </c>
      <c r="D157" s="3"/>
      <c r="E157" s="4"/>
      <c r="F157" s="3"/>
    </row>
    <row r="158" spans="1:6" s="26" customFormat="1" ht="39.75" customHeight="1">
      <c r="A158" s="85" t="s">
        <v>33</v>
      </c>
      <c r="B158" s="59"/>
      <c r="C158" s="24" t="s">
        <v>14</v>
      </c>
      <c r="D158" s="25">
        <f>D164+D170</f>
        <v>547000</v>
      </c>
      <c r="E158" s="31">
        <f>E164+E170</f>
        <v>583600</v>
      </c>
      <c r="F158" s="25">
        <f>F164+F170</f>
        <v>614100</v>
      </c>
    </row>
    <row r="159" spans="1:6" s="26" customFormat="1" ht="39.75" customHeight="1">
      <c r="A159" s="85"/>
      <c r="B159" s="59"/>
      <c r="C159" s="49" t="s">
        <v>15</v>
      </c>
      <c r="D159" s="25">
        <f aca="true" t="shared" si="7" ref="D159:F163">D165+D171</f>
        <v>0</v>
      </c>
      <c r="E159" s="31">
        <f t="shared" si="7"/>
        <v>0</v>
      </c>
      <c r="F159" s="25">
        <f t="shared" si="7"/>
        <v>0</v>
      </c>
    </row>
    <row r="160" spans="1:6" s="26" customFormat="1" ht="39.75" customHeight="1">
      <c r="A160" s="85"/>
      <c r="B160" s="59"/>
      <c r="C160" s="24" t="s">
        <v>16</v>
      </c>
      <c r="D160" s="25">
        <f t="shared" si="7"/>
        <v>455000</v>
      </c>
      <c r="E160" s="31">
        <f t="shared" si="7"/>
        <v>583600</v>
      </c>
      <c r="F160" s="25">
        <f t="shared" si="7"/>
        <v>614100</v>
      </c>
    </row>
    <row r="161" spans="1:6" s="26" customFormat="1" ht="39.75" customHeight="1">
      <c r="A161" s="85"/>
      <c r="B161" s="59"/>
      <c r="C161" s="27" t="s">
        <v>5</v>
      </c>
      <c r="D161" s="25">
        <f t="shared" si="7"/>
        <v>92000</v>
      </c>
      <c r="E161" s="31">
        <f t="shared" si="7"/>
        <v>0</v>
      </c>
      <c r="F161" s="25">
        <f t="shared" si="7"/>
        <v>0</v>
      </c>
    </row>
    <row r="162" spans="1:6" s="26" customFormat="1" ht="39.75" customHeight="1">
      <c r="A162" s="85"/>
      <c r="B162" s="59"/>
      <c r="C162" s="51" t="s">
        <v>6</v>
      </c>
      <c r="D162" s="25">
        <f t="shared" si="7"/>
        <v>0</v>
      </c>
      <c r="E162" s="31">
        <f t="shared" si="7"/>
        <v>0</v>
      </c>
      <c r="F162" s="25">
        <f t="shared" si="7"/>
        <v>0</v>
      </c>
    </row>
    <row r="163" spans="1:6" s="26" customFormat="1" ht="39.75" customHeight="1">
      <c r="A163" s="85"/>
      <c r="B163" s="59"/>
      <c r="C163" s="24" t="s">
        <v>17</v>
      </c>
      <c r="D163" s="25">
        <f t="shared" si="7"/>
        <v>0</v>
      </c>
      <c r="E163" s="31">
        <f t="shared" si="7"/>
        <v>0</v>
      </c>
      <c r="F163" s="25">
        <f t="shared" si="7"/>
        <v>0</v>
      </c>
    </row>
    <row r="164" spans="1:6" ht="45" customHeight="1">
      <c r="A164" s="66" t="s">
        <v>51</v>
      </c>
      <c r="B164" s="67"/>
      <c r="C164" s="45" t="s">
        <v>14</v>
      </c>
      <c r="D164" s="3">
        <f>D165+D166+D167+D168+D169</f>
        <v>92000</v>
      </c>
      <c r="E164" s="4">
        <f>E165+E166+E167+E168+E169</f>
        <v>0</v>
      </c>
      <c r="F164" s="3">
        <f>F165+F166+F167+F168+F169</f>
        <v>0</v>
      </c>
    </row>
    <row r="165" spans="1:6" ht="45" customHeight="1">
      <c r="A165" s="66"/>
      <c r="B165" s="67"/>
      <c r="C165" s="10" t="s">
        <v>15</v>
      </c>
      <c r="D165" s="3"/>
      <c r="E165" s="4"/>
      <c r="F165" s="3"/>
    </row>
    <row r="166" spans="1:6" ht="45" customHeight="1">
      <c r="A166" s="66"/>
      <c r="B166" s="67"/>
      <c r="C166" s="10" t="s">
        <v>16</v>
      </c>
      <c r="D166" s="3"/>
      <c r="E166" s="4"/>
      <c r="F166" s="3"/>
    </row>
    <row r="167" spans="1:6" ht="45" customHeight="1">
      <c r="A167" s="66"/>
      <c r="B167" s="67"/>
      <c r="C167" s="11" t="s">
        <v>5</v>
      </c>
      <c r="D167" s="4">
        <v>92000</v>
      </c>
      <c r="E167" s="4">
        <v>0</v>
      </c>
      <c r="F167" s="3">
        <v>0</v>
      </c>
    </row>
    <row r="168" spans="1:6" ht="45" customHeight="1">
      <c r="A168" s="66"/>
      <c r="B168" s="67"/>
      <c r="C168" s="47" t="s">
        <v>6</v>
      </c>
      <c r="D168" s="4"/>
      <c r="E168" s="4"/>
      <c r="F168" s="3"/>
    </row>
    <row r="169" spans="1:6" ht="45" customHeight="1">
      <c r="A169" s="66"/>
      <c r="B169" s="67"/>
      <c r="C169" s="10" t="s">
        <v>17</v>
      </c>
      <c r="D169" s="3"/>
      <c r="E169" s="4"/>
      <c r="F169" s="3"/>
    </row>
    <row r="170" spans="1:6" ht="45.75" customHeight="1">
      <c r="A170" s="106" t="s">
        <v>47</v>
      </c>
      <c r="B170" s="67"/>
      <c r="C170" s="10" t="s">
        <v>14</v>
      </c>
      <c r="D170" s="3">
        <f>D171+D172+D173+D174+D175</f>
        <v>455000</v>
      </c>
      <c r="E170" s="4">
        <f>E171+E172+E173+E174+E175</f>
        <v>583600</v>
      </c>
      <c r="F170" s="3">
        <f>F171+F172+F173+F174+F175</f>
        <v>614100</v>
      </c>
    </row>
    <row r="171" spans="1:6" ht="45.75" customHeight="1">
      <c r="A171" s="106"/>
      <c r="B171" s="67"/>
      <c r="C171" s="10" t="s">
        <v>15</v>
      </c>
      <c r="D171" s="3"/>
      <c r="E171" s="4"/>
      <c r="F171" s="3"/>
    </row>
    <row r="172" spans="1:6" ht="45.75" customHeight="1">
      <c r="A172" s="106"/>
      <c r="B172" s="67"/>
      <c r="C172" s="10" t="s">
        <v>16</v>
      </c>
      <c r="D172" s="3">
        <v>455000</v>
      </c>
      <c r="E172" s="4">
        <v>583600</v>
      </c>
      <c r="F172" s="3">
        <v>614100</v>
      </c>
    </row>
    <row r="173" spans="1:6" ht="45.75" customHeight="1">
      <c r="A173" s="106"/>
      <c r="B173" s="67"/>
      <c r="C173" s="11" t="s">
        <v>5</v>
      </c>
      <c r="D173" s="4"/>
      <c r="E173" s="4"/>
      <c r="F173" s="3"/>
    </row>
    <row r="174" spans="1:6" ht="45.75" customHeight="1">
      <c r="A174" s="106"/>
      <c r="B174" s="67"/>
      <c r="C174" s="52" t="s">
        <v>6</v>
      </c>
      <c r="D174" s="4"/>
      <c r="E174" s="4"/>
      <c r="F174" s="3"/>
    </row>
    <row r="175" spans="1:6" ht="45.75" customHeight="1">
      <c r="A175" s="106"/>
      <c r="B175" s="67"/>
      <c r="C175" s="10" t="s">
        <v>17</v>
      </c>
      <c r="D175" s="3"/>
      <c r="E175" s="4"/>
      <c r="F175" s="3"/>
    </row>
    <row r="176" spans="1:6" s="40" customFormat="1" ht="39" customHeight="1">
      <c r="A176" s="79" t="s">
        <v>9</v>
      </c>
      <c r="B176" s="58" t="s">
        <v>41</v>
      </c>
      <c r="C176" s="41" t="s">
        <v>14</v>
      </c>
      <c r="D176" s="37">
        <f aca="true" t="shared" si="8" ref="D176:D181">D182</f>
        <v>1438600</v>
      </c>
      <c r="E176" s="37">
        <f>E182</f>
        <v>700000</v>
      </c>
      <c r="F176" s="37">
        <f>F182</f>
        <v>700000</v>
      </c>
    </row>
    <row r="177" spans="1:6" s="40" customFormat="1" ht="39" customHeight="1">
      <c r="A177" s="79"/>
      <c r="B177" s="58"/>
      <c r="C177" s="41" t="s">
        <v>15</v>
      </c>
      <c r="D177" s="37">
        <f t="shared" si="8"/>
        <v>0</v>
      </c>
      <c r="E177" s="37">
        <f aca="true" t="shared" si="9" ref="E177:F181">E183</f>
        <v>0</v>
      </c>
      <c r="F177" s="37">
        <f t="shared" si="9"/>
        <v>0</v>
      </c>
    </row>
    <row r="178" spans="1:6" s="40" customFormat="1" ht="39" customHeight="1">
      <c r="A178" s="79"/>
      <c r="B178" s="58"/>
      <c r="C178" s="41" t="s">
        <v>16</v>
      </c>
      <c r="D178" s="37">
        <f t="shared" si="8"/>
        <v>568600</v>
      </c>
      <c r="E178" s="37">
        <f t="shared" si="9"/>
        <v>0</v>
      </c>
      <c r="F178" s="37">
        <f t="shared" si="9"/>
        <v>0</v>
      </c>
    </row>
    <row r="179" spans="1:6" s="40" customFormat="1" ht="39" customHeight="1">
      <c r="A179" s="79"/>
      <c r="B179" s="58"/>
      <c r="C179" s="42" t="s">
        <v>5</v>
      </c>
      <c r="D179" s="37">
        <f t="shared" si="8"/>
        <v>870000</v>
      </c>
      <c r="E179" s="37">
        <f t="shared" si="9"/>
        <v>700000</v>
      </c>
      <c r="F179" s="37">
        <f t="shared" si="9"/>
        <v>700000</v>
      </c>
    </row>
    <row r="180" spans="1:6" s="40" customFormat="1" ht="39" customHeight="1">
      <c r="A180" s="79"/>
      <c r="B180" s="58"/>
      <c r="C180" s="48" t="s">
        <v>6</v>
      </c>
      <c r="D180" s="37">
        <f t="shared" si="8"/>
        <v>0</v>
      </c>
      <c r="E180" s="37">
        <f t="shared" si="9"/>
        <v>0</v>
      </c>
      <c r="F180" s="37">
        <f t="shared" si="9"/>
        <v>0</v>
      </c>
    </row>
    <row r="181" spans="1:6" s="40" customFormat="1" ht="39" customHeight="1">
      <c r="A181" s="79"/>
      <c r="B181" s="58"/>
      <c r="C181" s="41" t="s">
        <v>17</v>
      </c>
      <c r="D181" s="37">
        <f t="shared" si="8"/>
        <v>0</v>
      </c>
      <c r="E181" s="37">
        <f t="shared" si="9"/>
        <v>0</v>
      </c>
      <c r="F181" s="37">
        <f t="shared" si="9"/>
        <v>0</v>
      </c>
    </row>
    <row r="182" spans="1:6" s="26" customFormat="1" ht="33.75" customHeight="1">
      <c r="A182" s="85" t="s">
        <v>34</v>
      </c>
      <c r="B182" s="59"/>
      <c r="C182" s="24" t="s">
        <v>14</v>
      </c>
      <c r="D182" s="25">
        <f aca="true" t="shared" si="10" ref="D182:F187">D188+D194+D200</f>
        <v>1438600</v>
      </c>
      <c r="E182" s="25">
        <f t="shared" si="10"/>
        <v>700000</v>
      </c>
      <c r="F182" s="25">
        <f t="shared" si="10"/>
        <v>700000</v>
      </c>
    </row>
    <row r="183" spans="1:6" s="26" customFormat="1" ht="33.75" customHeight="1">
      <c r="A183" s="85"/>
      <c r="B183" s="59"/>
      <c r="C183" s="24" t="s">
        <v>15</v>
      </c>
      <c r="D183" s="25">
        <f t="shared" si="10"/>
        <v>0</v>
      </c>
      <c r="E183" s="25">
        <f t="shared" si="10"/>
        <v>0</v>
      </c>
      <c r="F183" s="25">
        <f t="shared" si="10"/>
        <v>0</v>
      </c>
    </row>
    <row r="184" spans="1:6" s="26" customFormat="1" ht="45.75" customHeight="1">
      <c r="A184" s="85"/>
      <c r="B184" s="59"/>
      <c r="C184" s="49" t="s">
        <v>16</v>
      </c>
      <c r="D184" s="25">
        <f t="shared" si="10"/>
        <v>568600</v>
      </c>
      <c r="E184" s="25">
        <f t="shared" si="10"/>
        <v>0</v>
      </c>
      <c r="F184" s="25">
        <f t="shared" si="10"/>
        <v>0</v>
      </c>
    </row>
    <row r="185" spans="1:6" s="26" customFormat="1" ht="45.75" customHeight="1">
      <c r="A185" s="85"/>
      <c r="B185" s="59"/>
      <c r="C185" s="27" t="s">
        <v>5</v>
      </c>
      <c r="D185" s="25">
        <f t="shared" si="10"/>
        <v>870000</v>
      </c>
      <c r="E185" s="25">
        <f t="shared" si="10"/>
        <v>700000</v>
      </c>
      <c r="F185" s="25">
        <f t="shared" si="10"/>
        <v>700000</v>
      </c>
    </row>
    <row r="186" spans="1:6" s="26" customFormat="1" ht="45.75" customHeight="1">
      <c r="A186" s="85"/>
      <c r="B186" s="59"/>
      <c r="C186" s="51" t="s">
        <v>6</v>
      </c>
      <c r="D186" s="25">
        <f t="shared" si="10"/>
        <v>0</v>
      </c>
      <c r="E186" s="25">
        <f t="shared" si="10"/>
        <v>0</v>
      </c>
      <c r="F186" s="25">
        <f t="shared" si="10"/>
        <v>0</v>
      </c>
    </row>
    <row r="187" spans="1:6" s="26" customFormat="1" ht="28.5" customHeight="1">
      <c r="A187" s="85"/>
      <c r="B187" s="59"/>
      <c r="C187" s="24" t="s">
        <v>17</v>
      </c>
      <c r="D187" s="25">
        <f t="shared" si="10"/>
        <v>0</v>
      </c>
      <c r="E187" s="25">
        <f t="shared" si="10"/>
        <v>0</v>
      </c>
      <c r="F187" s="25">
        <f t="shared" si="10"/>
        <v>0</v>
      </c>
    </row>
    <row r="188" spans="1:6" ht="25.5" customHeight="1">
      <c r="A188" s="60" t="s">
        <v>21</v>
      </c>
      <c r="B188" s="67"/>
      <c r="C188" s="10" t="s">
        <v>14</v>
      </c>
      <c r="D188" s="3">
        <f>D189+D190+D191+D192+D193</f>
        <v>316537.35</v>
      </c>
      <c r="E188" s="4">
        <f>E189+E190+E191+E192+E193</f>
        <v>200000</v>
      </c>
      <c r="F188" s="3">
        <f>F189+F190+F191+F192+F193</f>
        <v>200000</v>
      </c>
    </row>
    <row r="189" spans="1:6" ht="24.75" customHeight="1">
      <c r="A189" s="61"/>
      <c r="B189" s="67"/>
      <c r="C189" s="10" t="s">
        <v>15</v>
      </c>
      <c r="D189" s="3"/>
      <c r="E189" s="4"/>
      <c r="F189" s="3"/>
    </row>
    <row r="190" spans="1:6" ht="36.75" customHeight="1">
      <c r="A190" s="61"/>
      <c r="B190" s="67"/>
      <c r="C190" s="10" t="s">
        <v>16</v>
      </c>
      <c r="D190" s="3"/>
      <c r="E190" s="4"/>
      <c r="F190" s="3"/>
    </row>
    <row r="191" spans="1:6" ht="36.75" customHeight="1">
      <c r="A191" s="61"/>
      <c r="B191" s="67"/>
      <c r="C191" s="11" t="s">
        <v>5</v>
      </c>
      <c r="D191" s="4">
        <f>240000+76537.35</f>
        <v>316537.35</v>
      </c>
      <c r="E191" s="4">
        <v>200000</v>
      </c>
      <c r="F191" s="3">
        <v>200000</v>
      </c>
    </row>
    <row r="192" spans="1:6" ht="36.75" customHeight="1">
      <c r="A192" s="61"/>
      <c r="B192" s="67"/>
      <c r="C192" s="47" t="s">
        <v>6</v>
      </c>
      <c r="D192" s="4"/>
      <c r="E192" s="4"/>
      <c r="F192" s="3"/>
    </row>
    <row r="193" spans="1:6" ht="19.5" customHeight="1">
      <c r="A193" s="61"/>
      <c r="B193" s="67"/>
      <c r="C193" s="10" t="s">
        <v>17</v>
      </c>
      <c r="D193" s="3"/>
      <c r="E193" s="4"/>
      <c r="F193" s="3"/>
    </row>
    <row r="194" spans="1:6" ht="29.25" customHeight="1">
      <c r="A194" s="60" t="s">
        <v>52</v>
      </c>
      <c r="B194" s="67"/>
      <c r="C194" s="10" t="s">
        <v>14</v>
      </c>
      <c r="D194" s="3">
        <f>D195+D196+D197+D198+D199</f>
        <v>553462.65</v>
      </c>
      <c r="E194" s="4">
        <f>E195+E196+E197+E198+E199</f>
        <v>500000</v>
      </c>
      <c r="F194" s="3">
        <f>F195+F196+F197+F198+F199</f>
        <v>500000</v>
      </c>
    </row>
    <row r="195" spans="1:6" ht="30" customHeight="1">
      <c r="A195" s="61"/>
      <c r="B195" s="67"/>
      <c r="C195" s="10" t="s">
        <v>15</v>
      </c>
      <c r="D195" s="3"/>
      <c r="E195" s="4"/>
      <c r="F195" s="3"/>
    </row>
    <row r="196" spans="1:6" ht="48" customHeight="1">
      <c r="A196" s="61"/>
      <c r="B196" s="67"/>
      <c r="C196" s="10" t="s">
        <v>16</v>
      </c>
      <c r="D196" s="3">
        <v>0</v>
      </c>
      <c r="E196" s="4">
        <v>0</v>
      </c>
      <c r="F196" s="3">
        <v>0</v>
      </c>
    </row>
    <row r="197" spans="1:6" ht="48" customHeight="1">
      <c r="A197" s="61"/>
      <c r="B197" s="67"/>
      <c r="C197" s="11" t="s">
        <v>5</v>
      </c>
      <c r="D197" s="4">
        <f>630000-76537.35</f>
        <v>553462.65</v>
      </c>
      <c r="E197" s="4">
        <v>500000</v>
      </c>
      <c r="F197" s="3">
        <v>500000</v>
      </c>
    </row>
    <row r="198" spans="1:6" ht="48" customHeight="1">
      <c r="A198" s="61"/>
      <c r="B198" s="67"/>
      <c r="C198" s="52" t="s">
        <v>6</v>
      </c>
      <c r="D198" s="4"/>
      <c r="E198" s="4"/>
      <c r="F198" s="3"/>
    </row>
    <row r="199" spans="1:6" ht="27.75" customHeight="1">
      <c r="A199" s="61"/>
      <c r="B199" s="67"/>
      <c r="C199" s="10" t="s">
        <v>17</v>
      </c>
      <c r="D199" s="3"/>
      <c r="E199" s="4"/>
      <c r="F199" s="3"/>
    </row>
    <row r="200" spans="1:6" ht="29.25" customHeight="1">
      <c r="A200" s="60" t="s">
        <v>54</v>
      </c>
      <c r="B200" s="67"/>
      <c r="C200" s="10" t="s">
        <v>14</v>
      </c>
      <c r="D200" s="3">
        <f>D201+D202+D203+D204+D205</f>
        <v>568600</v>
      </c>
      <c r="E200" s="4">
        <f>E201+E202+E203+E204+E205</f>
        <v>0</v>
      </c>
      <c r="F200" s="3">
        <f>F201+F202+F203+F204+F205</f>
        <v>0</v>
      </c>
    </row>
    <row r="201" spans="1:6" ht="30" customHeight="1">
      <c r="A201" s="61"/>
      <c r="B201" s="67"/>
      <c r="C201" s="10" t="s">
        <v>15</v>
      </c>
      <c r="D201" s="3"/>
      <c r="E201" s="4"/>
      <c r="F201" s="3"/>
    </row>
    <row r="202" spans="1:6" ht="48" customHeight="1">
      <c r="A202" s="61"/>
      <c r="B202" s="67"/>
      <c r="C202" s="10" t="s">
        <v>16</v>
      </c>
      <c r="D202" s="3">
        <f>485700+82900</f>
        <v>568600</v>
      </c>
      <c r="E202" s="4">
        <v>0</v>
      </c>
      <c r="F202" s="3">
        <v>0</v>
      </c>
    </row>
    <row r="203" spans="1:6" ht="48" customHeight="1">
      <c r="A203" s="61"/>
      <c r="B203" s="67"/>
      <c r="C203" s="11" t="s">
        <v>5</v>
      </c>
      <c r="D203" s="4">
        <v>0</v>
      </c>
      <c r="E203" s="4">
        <v>0</v>
      </c>
      <c r="F203" s="3">
        <v>0</v>
      </c>
    </row>
    <row r="204" spans="1:6" ht="48" customHeight="1">
      <c r="A204" s="61"/>
      <c r="B204" s="67"/>
      <c r="C204" s="52" t="s">
        <v>6</v>
      </c>
      <c r="D204" s="4"/>
      <c r="E204" s="4"/>
      <c r="F204" s="3"/>
    </row>
    <row r="205" spans="1:6" ht="27.75" customHeight="1">
      <c r="A205" s="61"/>
      <c r="B205" s="67"/>
      <c r="C205" s="10" t="s">
        <v>17</v>
      </c>
      <c r="D205" s="3"/>
      <c r="E205" s="4"/>
      <c r="F205" s="3"/>
    </row>
    <row r="206" spans="1:6" s="40" customFormat="1" ht="25.5" customHeight="1">
      <c r="A206" s="79" t="s">
        <v>35</v>
      </c>
      <c r="B206" s="58" t="s">
        <v>10</v>
      </c>
      <c r="C206" s="41" t="s">
        <v>14</v>
      </c>
      <c r="D206" s="37">
        <f aca="true" t="shared" si="11" ref="D206:F211">D212</f>
        <v>19186364</v>
      </c>
      <c r="E206" s="37">
        <f t="shared" si="11"/>
        <v>15691697</v>
      </c>
      <c r="F206" s="37">
        <f t="shared" si="11"/>
        <v>12756809</v>
      </c>
    </row>
    <row r="207" spans="1:6" s="40" customFormat="1" ht="25.5" customHeight="1">
      <c r="A207" s="79"/>
      <c r="B207" s="58"/>
      <c r="C207" s="41" t="s">
        <v>15</v>
      </c>
      <c r="D207" s="37">
        <f t="shared" si="11"/>
        <v>0</v>
      </c>
      <c r="E207" s="37">
        <f t="shared" si="11"/>
        <v>0</v>
      </c>
      <c r="F207" s="37">
        <f t="shared" si="11"/>
        <v>0</v>
      </c>
    </row>
    <row r="208" spans="1:6" s="40" customFormat="1" ht="40.5" customHeight="1">
      <c r="A208" s="79"/>
      <c r="B208" s="58"/>
      <c r="C208" s="41" t="s">
        <v>16</v>
      </c>
      <c r="D208" s="37">
        <f t="shared" si="11"/>
        <v>9164</v>
      </c>
      <c r="E208" s="37">
        <f t="shared" si="11"/>
        <v>9697</v>
      </c>
      <c r="F208" s="37">
        <f t="shared" si="11"/>
        <v>10109</v>
      </c>
    </row>
    <row r="209" spans="1:6" s="40" customFormat="1" ht="40.5" customHeight="1">
      <c r="A209" s="79"/>
      <c r="B209" s="58"/>
      <c r="C209" s="43" t="s">
        <v>5</v>
      </c>
      <c r="D209" s="37">
        <f t="shared" si="11"/>
        <v>19177200</v>
      </c>
      <c r="E209" s="37">
        <f t="shared" si="11"/>
        <v>15682000</v>
      </c>
      <c r="F209" s="37">
        <f t="shared" si="11"/>
        <v>12746700</v>
      </c>
    </row>
    <row r="210" spans="1:6" s="40" customFormat="1" ht="40.5" customHeight="1">
      <c r="A210" s="79"/>
      <c r="B210" s="58"/>
      <c r="C210" s="56" t="s">
        <v>6</v>
      </c>
      <c r="D210" s="37">
        <f t="shared" si="11"/>
        <v>0</v>
      </c>
      <c r="E210" s="37">
        <f t="shared" si="11"/>
        <v>0</v>
      </c>
      <c r="F210" s="37">
        <f t="shared" si="11"/>
        <v>0</v>
      </c>
    </row>
    <row r="211" spans="1:6" s="40" customFormat="1" ht="28.5" customHeight="1">
      <c r="A211" s="79"/>
      <c r="B211" s="58"/>
      <c r="C211" s="41" t="s">
        <v>17</v>
      </c>
      <c r="D211" s="37">
        <f t="shared" si="11"/>
        <v>0</v>
      </c>
      <c r="E211" s="37">
        <f t="shared" si="11"/>
        <v>0</v>
      </c>
      <c r="F211" s="37">
        <f t="shared" si="11"/>
        <v>0</v>
      </c>
    </row>
    <row r="212" spans="1:6" s="26" customFormat="1" ht="31.5" customHeight="1">
      <c r="A212" s="81" t="s">
        <v>36</v>
      </c>
      <c r="B212" s="103"/>
      <c r="C212" s="24" t="s">
        <v>14</v>
      </c>
      <c r="D212" s="25">
        <f aca="true" t="shared" si="12" ref="D212:F217">D218+D224</f>
        <v>19186364</v>
      </c>
      <c r="E212" s="25">
        <f t="shared" si="12"/>
        <v>15691697</v>
      </c>
      <c r="F212" s="25">
        <f t="shared" si="12"/>
        <v>12756809</v>
      </c>
    </row>
    <row r="213" spans="1:6" s="26" customFormat="1" ht="31.5" customHeight="1">
      <c r="A213" s="82"/>
      <c r="B213" s="104"/>
      <c r="C213" s="24" t="s">
        <v>15</v>
      </c>
      <c r="D213" s="25">
        <f t="shared" si="12"/>
        <v>0</v>
      </c>
      <c r="E213" s="25">
        <f t="shared" si="12"/>
        <v>0</v>
      </c>
      <c r="F213" s="25">
        <f t="shared" si="12"/>
        <v>0</v>
      </c>
    </row>
    <row r="214" spans="1:6" s="26" customFormat="1" ht="44.25" customHeight="1">
      <c r="A214" s="82"/>
      <c r="B214" s="104"/>
      <c r="C214" s="24" t="s">
        <v>16</v>
      </c>
      <c r="D214" s="25">
        <f t="shared" si="12"/>
        <v>9164</v>
      </c>
      <c r="E214" s="25">
        <f t="shared" si="12"/>
        <v>9697</v>
      </c>
      <c r="F214" s="25">
        <f t="shared" si="12"/>
        <v>10109</v>
      </c>
    </row>
    <row r="215" spans="1:6" s="26" customFormat="1" ht="44.25" customHeight="1">
      <c r="A215" s="82"/>
      <c r="B215" s="104"/>
      <c r="C215" s="44" t="s">
        <v>5</v>
      </c>
      <c r="D215" s="25">
        <f t="shared" si="12"/>
        <v>19177200</v>
      </c>
      <c r="E215" s="25">
        <f t="shared" si="12"/>
        <v>15682000</v>
      </c>
      <c r="F215" s="25">
        <f t="shared" si="12"/>
        <v>12746700</v>
      </c>
    </row>
    <row r="216" spans="1:6" s="26" customFormat="1" ht="44.25" customHeight="1">
      <c r="A216" s="82"/>
      <c r="B216" s="104"/>
      <c r="C216" s="50" t="s">
        <v>6</v>
      </c>
      <c r="D216" s="25">
        <f t="shared" si="12"/>
        <v>0</v>
      </c>
      <c r="E216" s="25">
        <f t="shared" si="12"/>
        <v>0</v>
      </c>
      <c r="F216" s="25">
        <f t="shared" si="12"/>
        <v>0</v>
      </c>
    </row>
    <row r="217" spans="1:6" s="26" customFormat="1" ht="27" customHeight="1">
      <c r="A217" s="102"/>
      <c r="B217" s="105"/>
      <c r="C217" s="24" t="s">
        <v>17</v>
      </c>
      <c r="D217" s="25">
        <f t="shared" si="12"/>
        <v>0</v>
      </c>
      <c r="E217" s="25">
        <f t="shared" si="12"/>
        <v>0</v>
      </c>
      <c r="F217" s="25">
        <f t="shared" si="12"/>
        <v>0</v>
      </c>
    </row>
    <row r="218" spans="1:6" ht="29.25" customHeight="1">
      <c r="A218" s="60" t="s">
        <v>37</v>
      </c>
      <c r="B218" s="67"/>
      <c r="C218" s="10" t="s">
        <v>14</v>
      </c>
      <c r="D218" s="3">
        <f>D219+D220+D221+D222+D223</f>
        <v>19177200</v>
      </c>
      <c r="E218" s="3">
        <f>E219+E220+E221+E222+E223</f>
        <v>15682000</v>
      </c>
      <c r="F218" s="3">
        <f>F219+F220+F221+F222+F223</f>
        <v>12746700</v>
      </c>
    </row>
    <row r="219" spans="1:6" ht="29.25" customHeight="1">
      <c r="A219" s="61"/>
      <c r="B219" s="67"/>
      <c r="C219" s="10" t="s">
        <v>15</v>
      </c>
      <c r="D219" s="3"/>
      <c r="E219" s="4"/>
      <c r="F219" s="3"/>
    </row>
    <row r="220" spans="1:6" ht="49.5" customHeight="1">
      <c r="A220" s="61"/>
      <c r="B220" s="67"/>
      <c r="C220" s="10" t="s">
        <v>16</v>
      </c>
      <c r="D220" s="3"/>
      <c r="E220" s="4"/>
      <c r="F220" s="3"/>
    </row>
    <row r="221" spans="1:6" ht="49.5" customHeight="1">
      <c r="A221" s="61"/>
      <c r="B221" s="67"/>
      <c r="C221" s="16" t="s">
        <v>5</v>
      </c>
      <c r="D221" s="4">
        <f>19137200+40000</f>
        <v>19177200</v>
      </c>
      <c r="E221" s="4">
        <v>15682000</v>
      </c>
      <c r="F221" s="3">
        <v>12746700</v>
      </c>
    </row>
    <row r="222" spans="1:6" ht="49.5" customHeight="1">
      <c r="A222" s="61"/>
      <c r="B222" s="67"/>
      <c r="C222" s="52" t="s">
        <v>6</v>
      </c>
      <c r="D222" s="4"/>
      <c r="E222" s="4"/>
      <c r="F222" s="3"/>
    </row>
    <row r="223" spans="1:6" ht="29.25" customHeight="1">
      <c r="A223" s="62"/>
      <c r="B223" s="67"/>
      <c r="C223" s="10" t="s">
        <v>17</v>
      </c>
      <c r="D223" s="3"/>
      <c r="E223" s="4"/>
      <c r="F223" s="3"/>
    </row>
    <row r="224" spans="1:6" ht="53.25" customHeight="1">
      <c r="A224" s="60" t="s">
        <v>48</v>
      </c>
      <c r="B224" s="76"/>
      <c r="C224" s="10" t="s">
        <v>14</v>
      </c>
      <c r="D224" s="3">
        <f>D225+D226+D227+D228+D229</f>
        <v>9164</v>
      </c>
      <c r="E224" s="3">
        <f>E225+E226+E227+E228+E229</f>
        <v>9697</v>
      </c>
      <c r="F224" s="3">
        <f>F225+F226+F227+F228+F229</f>
        <v>10109</v>
      </c>
    </row>
    <row r="225" spans="1:6" ht="53.25" customHeight="1">
      <c r="A225" s="61"/>
      <c r="B225" s="77"/>
      <c r="C225" s="10" t="s">
        <v>15</v>
      </c>
      <c r="D225" s="3"/>
      <c r="E225" s="4"/>
      <c r="F225" s="3"/>
    </row>
    <row r="226" spans="1:6" ht="53.25" customHeight="1">
      <c r="A226" s="61"/>
      <c r="B226" s="77"/>
      <c r="C226" s="10" t="s">
        <v>16</v>
      </c>
      <c r="D226" s="3">
        <v>9164</v>
      </c>
      <c r="E226" s="4">
        <v>9697</v>
      </c>
      <c r="F226" s="3">
        <v>10109</v>
      </c>
    </row>
    <row r="227" spans="1:6" ht="53.25" customHeight="1">
      <c r="A227" s="61"/>
      <c r="B227" s="77"/>
      <c r="C227" s="16" t="s">
        <v>5</v>
      </c>
      <c r="D227" s="3"/>
      <c r="E227" s="4"/>
      <c r="F227" s="3"/>
    </row>
    <row r="228" spans="1:6" ht="53.25" customHeight="1">
      <c r="A228" s="61"/>
      <c r="B228" s="77"/>
      <c r="C228" s="52" t="s">
        <v>6</v>
      </c>
      <c r="D228" s="3"/>
      <c r="E228" s="4"/>
      <c r="F228" s="3"/>
    </row>
    <row r="229" spans="1:6" ht="53.25" customHeight="1">
      <c r="A229" s="62"/>
      <c r="B229" s="78"/>
      <c r="C229" s="47" t="s">
        <v>17</v>
      </c>
      <c r="D229" s="3"/>
      <c r="E229" s="4"/>
      <c r="F229" s="3"/>
    </row>
    <row r="230" spans="1:6" ht="18.75">
      <c r="A230" s="29"/>
      <c r="B230" s="7"/>
      <c r="C230" s="7"/>
      <c r="D230" s="20"/>
      <c r="E230" s="20"/>
      <c r="F230" s="20"/>
    </row>
    <row r="231" spans="1:6" ht="18.75">
      <c r="A231" s="29"/>
      <c r="B231" s="7"/>
      <c r="C231" s="7"/>
      <c r="D231" s="8"/>
      <c r="E231" s="8"/>
      <c r="F231" s="20"/>
    </row>
    <row r="232" spans="1:6" ht="45" customHeight="1">
      <c r="A232" s="80" t="s">
        <v>11</v>
      </c>
      <c r="B232" s="80"/>
      <c r="C232" s="80"/>
      <c r="D232" s="80"/>
      <c r="E232" s="80"/>
      <c r="F232" s="34"/>
    </row>
    <row r="233" spans="1:6" ht="30" customHeight="1">
      <c r="A233" s="80" t="s">
        <v>12</v>
      </c>
      <c r="B233" s="80"/>
      <c r="C233" s="80"/>
      <c r="D233" s="80"/>
      <c r="E233" s="80"/>
      <c r="F233" s="34"/>
    </row>
    <row r="234" spans="1:6" ht="18.75">
      <c r="A234" s="30"/>
      <c r="B234" s="21"/>
      <c r="C234" s="21"/>
      <c r="D234" s="22"/>
      <c r="E234" s="22"/>
      <c r="F234" s="5"/>
    </row>
    <row r="235" ht="18.75">
      <c r="F235" s="1"/>
    </row>
    <row r="236" ht="18.75">
      <c r="F236" s="1"/>
    </row>
    <row r="237" ht="18.75">
      <c r="F237" s="1"/>
    </row>
    <row r="238" ht="18.75">
      <c r="F238" s="1"/>
    </row>
    <row r="239" ht="18.75">
      <c r="F239" s="1"/>
    </row>
    <row r="240" ht="18.75">
      <c r="F240" s="1"/>
    </row>
    <row r="241" ht="18.75">
      <c r="F241" s="1"/>
    </row>
    <row r="242" ht="18.75">
      <c r="F242" s="1"/>
    </row>
    <row r="243" ht="18.75">
      <c r="F243" s="1"/>
    </row>
  </sheetData>
  <sheetProtection/>
  <mergeCells count="81">
    <mergeCell ref="B8:B13"/>
    <mergeCell ref="A170:A175"/>
    <mergeCell ref="A80:A85"/>
    <mergeCell ref="B194:B199"/>
    <mergeCell ref="A74:A79"/>
    <mergeCell ref="A26:A31"/>
    <mergeCell ref="A224:A229"/>
    <mergeCell ref="B224:B229"/>
    <mergeCell ref="A212:A217"/>
    <mergeCell ref="B212:B217"/>
    <mergeCell ref="A158:A163"/>
    <mergeCell ref="A194:A199"/>
    <mergeCell ref="A32:A37"/>
    <mergeCell ref="A86:A91"/>
    <mergeCell ref="A50:A55"/>
    <mergeCell ref="A146:A151"/>
    <mergeCell ref="A152:A157"/>
    <mergeCell ref="A98:A103"/>
    <mergeCell ref="A110:A115"/>
    <mergeCell ref="A62:A67"/>
    <mergeCell ref="A56:A61"/>
    <mergeCell ref="A232:E232"/>
    <mergeCell ref="B218:B223"/>
    <mergeCell ref="B128:B133"/>
    <mergeCell ref="A182:A187"/>
    <mergeCell ref="A176:A181"/>
    <mergeCell ref="B206:B211"/>
    <mergeCell ref="B158:B163"/>
    <mergeCell ref="A200:A205"/>
    <mergeCell ref="B200:B205"/>
    <mergeCell ref="B176:B181"/>
    <mergeCell ref="A218:A223"/>
    <mergeCell ref="B188:B193"/>
    <mergeCell ref="B182:B187"/>
    <mergeCell ref="A92:A97"/>
    <mergeCell ref="B104:B109"/>
    <mergeCell ref="A188:A193"/>
    <mergeCell ref="B170:B175"/>
    <mergeCell ref="B92:B97"/>
    <mergeCell ref="B110:B115"/>
    <mergeCell ref="A116:A121"/>
    <mergeCell ref="B134:B139"/>
    <mergeCell ref="A20:A25"/>
    <mergeCell ref="B86:B91"/>
    <mergeCell ref="B140:B145"/>
    <mergeCell ref="B146:B151"/>
    <mergeCell ref="A39:A40"/>
    <mergeCell ref="B50:B55"/>
    <mergeCell ref="A128:A133"/>
    <mergeCell ref="A44:A49"/>
    <mergeCell ref="B62:B67"/>
    <mergeCell ref="A233:E233"/>
    <mergeCell ref="A68:A73"/>
    <mergeCell ref="B68:B73"/>
    <mergeCell ref="A164:A169"/>
    <mergeCell ref="A140:A145"/>
    <mergeCell ref="B152:B157"/>
    <mergeCell ref="A104:A109"/>
    <mergeCell ref="B80:B85"/>
    <mergeCell ref="B74:B79"/>
    <mergeCell ref="A206:A211"/>
    <mergeCell ref="B164:B169"/>
    <mergeCell ref="A134:A139"/>
    <mergeCell ref="E5:E6"/>
    <mergeCell ref="D1:F1"/>
    <mergeCell ref="B98:B103"/>
    <mergeCell ref="A3:F3"/>
    <mergeCell ref="B26:B31"/>
    <mergeCell ref="B32:B37"/>
    <mergeCell ref="A14:A19"/>
    <mergeCell ref="F5:F6"/>
    <mergeCell ref="D5:D6"/>
    <mergeCell ref="B14:B19"/>
    <mergeCell ref="B20:B25"/>
    <mergeCell ref="A122:A127"/>
    <mergeCell ref="B122:B127"/>
    <mergeCell ref="A4:A6"/>
    <mergeCell ref="B4:B6"/>
    <mergeCell ref="C4:C6"/>
    <mergeCell ref="D4:F4"/>
    <mergeCell ref="A8:A13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71" r:id="rId4" display="C:\DOCUME~1\9335~1\LOCALS~1\Temp\Rar$DI97.496\табл.4,5,7,8 - копия.xls - Лист1!Par738#RANGE!Par738"/>
    <hyperlink ref="C77" r:id="rId5" display="C:\DOCUME~1\9335~1\LOCALS~1\Temp\Rar$DI97.496\табл.4,5,7,8 - копия.xls - Лист1!Par738#RANGE!Par738"/>
    <hyperlink ref="C89" r:id="rId6" display="C:\DOCUME~1\9335~1\LOCALS~1\Temp\Rar$DI97.496\табл.4,5,7,8 - копия.xls - Лист1!Par738#RANGE!Par738"/>
    <hyperlink ref="C95" r:id="rId7" display="C:\DOCUME~1\9335~1\LOCALS~1\Temp\Rar$DI97.496\табл.4,5,7,8 - копия.xls - Лист1!Par738#RANGE!Par738"/>
    <hyperlink ref="C131" r:id="rId8" display="C:\DOCUME~1\9335~1\LOCALS~1\Temp\Rar$DI97.496\табл.4,5,7,8 - копия.xls - Лист1!Par738#RANGE!Par738"/>
    <hyperlink ref="C143" r:id="rId9" display="C:\DOCUME~1\9335~1\LOCALS~1\Temp\Rar$DI97.496\табл.4,5,7,8 - копия.xls - Лист1!Par738#RANGE!Par738"/>
    <hyperlink ref="C149" r:id="rId10" display="C:\DOCUME~1\9335~1\LOCALS~1\Temp\Rar$DI97.496\табл.4,5,7,8 - копия.xls - Лист1!Par738#RANGE!Par738"/>
    <hyperlink ref="C155" r:id="rId11" display="C:\DOCUME~1\9335~1\LOCALS~1\Temp\Rar$DI97.496\табл.4,5,7,8 - копия.xls - Лист1!Par738#RANGE!Par738"/>
    <hyperlink ref="C161" r:id="rId12" display="C:\DOCUME~1\9335~1\LOCALS~1\Temp\Rar$DI97.496\табл.4,5,7,8 - копия.xls - Лист1!Par738#RANGE!Par738"/>
    <hyperlink ref="C167" r:id="rId13" display="C:\DOCUME~1\9335~1\LOCALS~1\Temp\Rar$DI97.496\табл.4,5,7,8 - копия.xls - Лист1!Par738#RANGE!Par738"/>
    <hyperlink ref="C173" r:id="rId14" display="C:\DOCUME~1\9335~1\LOCALS~1\Temp\Rar$DI97.496\табл.4,5,7,8 - копия.xls - Лист1!Par738#RANGE!Par738"/>
    <hyperlink ref="C179" r:id="rId15" display="C:\DOCUME~1\9335~1\LOCALS~1\Temp\Rar$DI97.496\табл.4,5,7,8 - копия.xls - Лист1!Par738#RANGE!Par738"/>
    <hyperlink ref="C185" r:id="rId16" display="C:\DOCUME~1\9335~1\LOCALS~1\Temp\Rar$DI97.496\табл.4,5,7,8 - копия.xls - Лист1!Par738#RANGE!Par738"/>
    <hyperlink ref="C191" r:id="rId17" display="C:\DOCUME~1\9335~1\LOCALS~1\Temp\Rar$DI97.496\табл.4,5,7,8 - копия.xls - Лист1!Par738#RANGE!Par738"/>
    <hyperlink ref="C209" r:id="rId18" display="C:\DOCUME~1\9335~1\LOCALS~1\Temp\Rar$DI97.496\табл.4,5,7,8 - копия.xls - Лист1!Par738#RANGE!Par738"/>
    <hyperlink ref="C83" r:id="rId19" display="C:\DOCUME~1\9335~1\LOCALS~1\Temp\Rar$DI97.496\табл.4,5,7,8 - копия.xls - Лист1!Par738#RANGE!Par738"/>
    <hyperlink ref="C47" r:id="rId20" display="C:\DOCUME~1\9335~1\LOCALS~1\Temp\Rar$DI97.496\табл.4,5,7,8 - копия.xls - Лист1!Par738#RANGE!Par738"/>
    <hyperlink ref="C35" r:id="rId21" display="C:\DOCUME~1\9335~1\LOCALS~1\Temp\Rar$DI97.496\табл.4,5,7,8 - копия.xls - Лист1!Par738#RANGE!Par738"/>
    <hyperlink ref="C29" r:id="rId22" display="C:\DOCUME~1\9335~1\LOCALS~1\Temp\Rar$DI97.496\табл.4,5,7,8 - копия.xls - Лист1!Par738#RANGE!Par738"/>
    <hyperlink ref="C41" r:id="rId23" display="C:\DOCUME~1\9335~1\LOCALS~1\Temp\Rar$DI97.496\табл.4,5,7,8 - копия.xls - Лист1!Par738#RANGE!Par738"/>
    <hyperlink ref="C101" r:id="rId24" display="C:\DOCUME~1\9335~1\LOCALS~1\Temp\Rar$DI97.496\табл.4,5,7,8 - копия.xls - Лист1!Par738#RANGE!Par738"/>
    <hyperlink ref="C197" r:id="rId25" display="C:\DOCUME~1\9335~1\LOCALS~1\Temp\Rar$DI97.496\табл.4,5,7,8 - копия.xls - Лист1!Par738#RANGE!Par738"/>
    <hyperlink ref="C53" r:id="rId26" display="C:\DOCUME~1\9335~1\LOCALS~1\Temp\Rar$DI97.496\табл.4,5,7,8 - копия.xls - Лист1!Par738#RANGE!Par738"/>
    <hyperlink ref="C59" r:id="rId27" display="C:\DOCUME~1\9335~1\LOCALS~1\Temp\Rar$DI97.496\табл.4,5,7,8 - копия.xls - Лист1!Par738#RANGE!Par738"/>
    <hyperlink ref="C65" r:id="rId28" display="C:\DOCUME~1\9335~1\LOCALS~1\Temp\Rar$DI97.496\табл.4,5,7,8 - копия.xls - Лист1!Par738#RANGE!Par738"/>
    <hyperlink ref="C107" r:id="rId29" display="C:\DOCUME~1\9335~1\LOCALS~1\Temp\Rar$DI97.496\табл.4,5,7,8 - копия.xls - Лист1!Par738#RANGE!Par738"/>
    <hyperlink ref="C113" r:id="rId30" display="C:\DOCUME~1\9335~1\LOCALS~1\Temp\Rar$DI97.496\табл.4,5,7,8 - копия.xls - Лист1!Par738#RANGE!Par738"/>
    <hyperlink ref="C119" r:id="rId31" display="C:\DOCUME~1\9335~1\LOCALS~1\Temp\Rar$DI97.496\табл.4,5,7,8 - копия.xls - Лист1!Par738#RANGE!Par738"/>
    <hyperlink ref="C227" r:id="rId32" display="C:\DOCUME~1\9335~1\LOCALS~1\Temp\Rar$DI97.496\табл.4,5,7,8 - копия.xls - Лист1!Par738#RANGE!Par738"/>
    <hyperlink ref="C221" r:id="rId33" display="C:\DOCUME~1\9335~1\LOCALS~1\Temp\Rar$DI97.496\табл.4,5,7,8 - копия.xls - Лист1!Par738#RANGE!Par738"/>
    <hyperlink ref="C215" r:id="rId34" display="C:\DOCUME~1\9335~1\LOCALS~1\Temp\Rar$DI97.496\табл.4,5,7,8 - копия.xls - Лист1!Par738#RANGE!Par738"/>
    <hyperlink ref="C137" r:id="rId35" display="C:\DOCUME~1\9335~1\LOCALS~1\Temp\Rar$DI97.496\табл.4,5,7,8 - копия.xls - Лист1!Par738#RANGE!Par738"/>
    <hyperlink ref="C203" r:id="rId36" display="C:\DOCUME~1\9335~1\LOCALS~1\Temp\Rar$DI97.496\табл.4,5,7,8 - копия.xls - Лист1!Par738#RANGE!Par738"/>
    <hyperlink ref="C125" r:id="rId37" display="C:\DOCUME~1\9335~1\LOCALS~1\Temp\Rar$DI97.496\табл.4,5,7,8 - копия.xls - Лист1!Par738#RANGE!Par738"/>
  </hyperlinks>
  <printOptions/>
  <pageMargins left="0.2755905511811024" right="0.1968503937007874" top="0.52" bottom="0.57" header="0.43" footer="0.39"/>
  <pageSetup horizontalDpi="180" verticalDpi="180" orientation="landscape" paperSize="9" scale="67" r:id="rId40"/>
  <colBreaks count="1" manualBreakCount="1">
    <brk id="6" max="65535" man="1"/>
  </colBreaks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2015-10-22T07:40:03Z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